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236" windowWidth="14310" windowHeight="12855" tabRatio="818" activeTab="0"/>
  </bookViews>
  <sheets>
    <sheet name="Т.Д-Д" sheetId="1" r:id="rId1"/>
  </sheets>
  <definedNames>
    <definedName name="APPT" localSheetId="0">'Т.Д-Д'!#REF!</definedName>
    <definedName name="FIO" localSheetId="0">'Т.Д-Д'!#REF!</definedName>
    <definedName name="SIGN" localSheetId="0">'Т.Д-Д'!#REF!</definedName>
    <definedName name="_xlnm.Print_Area" localSheetId="0">'Т.Д-Д'!$A$1:$G$133</definedName>
  </definedNames>
  <calcPr fullCalcOnLoad="1"/>
</workbook>
</file>

<file path=xl/sharedStrings.xml><?xml version="1.0" encoding="utf-8"?>
<sst xmlns="http://schemas.openxmlformats.org/spreadsheetml/2006/main" count="163" uniqueCount="158">
  <si>
    <t>Наименование показателя</t>
  </si>
  <si>
    <t>ИТОГО РАСХОДОВ</t>
  </si>
  <si>
    <t>ЖКХ всего в т.ч.</t>
  </si>
  <si>
    <t xml:space="preserve">РАСХОДЫ  </t>
  </si>
  <si>
    <t>Глава</t>
  </si>
  <si>
    <t>ЗАГС</t>
  </si>
  <si>
    <t>Исполком в т.ч.</t>
  </si>
  <si>
    <t>225 Работы, услуги по содержанию имущества</t>
  </si>
  <si>
    <t>226 Прочие работы, услуги</t>
  </si>
  <si>
    <t>221 Услуги связи</t>
  </si>
  <si>
    <t>212 Прочие выплаты</t>
  </si>
  <si>
    <t>Прочие мероприятия по благоустройству</t>
  </si>
  <si>
    <t>Содержание кладбищ</t>
  </si>
  <si>
    <t>Коммунальное хозяйство</t>
  </si>
  <si>
    <t xml:space="preserve">Техобслуживание уличного освещения </t>
  </si>
  <si>
    <t>Благоустройство всего в т.ч.</t>
  </si>
  <si>
    <t>№п/п</t>
  </si>
  <si>
    <t>1.</t>
  </si>
  <si>
    <t>2.</t>
  </si>
  <si>
    <t>1.1</t>
  </si>
  <si>
    <t>1.2</t>
  </si>
  <si>
    <t>1.3</t>
  </si>
  <si>
    <t>1.4</t>
  </si>
  <si>
    <t>4.</t>
  </si>
  <si>
    <t>5.</t>
  </si>
  <si>
    <t>3.</t>
  </si>
  <si>
    <t>6.</t>
  </si>
  <si>
    <t>7.</t>
  </si>
  <si>
    <t>8.</t>
  </si>
  <si>
    <t>222 Транспортные услуги</t>
  </si>
  <si>
    <t>223003 Оплата газа</t>
  </si>
  <si>
    <t>223004 Оплата воды</t>
  </si>
  <si>
    <t>223001 Оплата э/энергии</t>
  </si>
  <si>
    <t>310 Увеличение стоимости основных средств</t>
  </si>
  <si>
    <t>НАЦИОНАЛЬНАЯ ЭКОНОМИКА итого, в т.ч.:</t>
  </si>
  <si>
    <t>Водное хозяйство</t>
  </si>
  <si>
    <t>Другие вопросы в области национальной экономики</t>
  </si>
  <si>
    <t>5.1</t>
  </si>
  <si>
    <t>5.2</t>
  </si>
  <si>
    <t>НАЦИОНАЛЬНАЯ ОБОРОНА (Воинский учет)</t>
  </si>
  <si>
    <t>Озеленение</t>
  </si>
  <si>
    <t>1.5</t>
  </si>
  <si>
    <t>1.6</t>
  </si>
  <si>
    <t>ДОХОДЫ</t>
  </si>
  <si>
    <t xml:space="preserve">Собственные доходы итого: </t>
  </si>
  <si>
    <t>Единый сельхозналог</t>
  </si>
  <si>
    <t>Арендная плата за имущество</t>
  </si>
  <si>
    <t>Госпошлина</t>
  </si>
  <si>
    <t>Безвозмездные поступления итого:</t>
  </si>
  <si>
    <t>Дотация на выравнивание бюджетной обеспеченности</t>
  </si>
  <si>
    <t>Субвенция на ЗАГС</t>
  </si>
  <si>
    <t>Субвенция на воинский учет</t>
  </si>
  <si>
    <t>ВСЕГО ДОХОДЫ</t>
  </si>
  <si>
    <t>% исполнения</t>
  </si>
  <si>
    <t>ИНФОРМАЦИЯ</t>
  </si>
  <si>
    <t>ДЕФИЦИТ-ПРОФИЦИТ+</t>
  </si>
  <si>
    <t>Остаток от исполнения</t>
  </si>
  <si>
    <t xml:space="preserve">Справочно: </t>
  </si>
  <si>
    <t>Уточнённый план год:</t>
  </si>
  <si>
    <t>Земельный налог юр.лиц</t>
  </si>
  <si>
    <t>Земельный налог физ.лиц</t>
  </si>
  <si>
    <t>Межбюджетные трансферты для компенсации дополнительных расходов</t>
  </si>
  <si>
    <t>НАЦИОНАЛЬНАЯ БЕЗОПАСНОСТЬ И ПРАВООХРАНИТЕЛЬНАЯ ДЕЯТЕЛЬНОСТЬ</t>
  </si>
  <si>
    <t>ОБЩЕГОСУДАРСТВЕННЫЕ ВОПРОСЫ, всего в т.ч.</t>
  </si>
  <si>
    <t>Налог на имущество физических лиц</t>
  </si>
  <si>
    <t>Земельный налог</t>
  </si>
  <si>
    <t>Налог на доходы физических лиц</t>
  </si>
  <si>
    <t>3.2</t>
  </si>
  <si>
    <t>Средство от самообложения граждан</t>
  </si>
  <si>
    <t>1.7</t>
  </si>
  <si>
    <t>Прочие выплаты по обязательствам государства(исполнение судебных актов)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</si>
  <si>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</si>
  <si>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</si>
  <si>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</si>
  <si>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Прочие неналоговые доходы</t>
  </si>
  <si>
    <t>Доходы от оказания платных услуг</t>
  </si>
  <si>
    <t>Межбюджетные трансферты по соглашениям</t>
  </si>
  <si>
    <t>За счет средств района, в том числе</t>
  </si>
  <si>
    <t>10.</t>
  </si>
  <si>
    <t>Дорожное хозяйство</t>
  </si>
  <si>
    <t>1.8</t>
  </si>
  <si>
    <t>За счет средств самообложения граждан</t>
  </si>
  <si>
    <t>Выполнение других обязательств государства</t>
  </si>
  <si>
    <t>9.</t>
  </si>
  <si>
    <t>За счет средств Республики Татарстан, в том числе:</t>
  </si>
  <si>
    <t>тыс. рублей</t>
  </si>
  <si>
    <t>Отрицательные трансферты</t>
  </si>
  <si>
    <t>ост</t>
  </si>
  <si>
    <t>Диспансеризация муниципальных служащих</t>
  </si>
  <si>
    <t>1.9</t>
  </si>
  <si>
    <t>Выборы</t>
  </si>
  <si>
    <t>Референдум</t>
  </si>
  <si>
    <t>1.10</t>
  </si>
  <si>
    <t>Межбюджетные трансферты в район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</si>
  <si>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</si>
  <si>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1.11</t>
  </si>
  <si>
    <t>Прочие доходы (невыясненные)</t>
  </si>
  <si>
    <t>343 ГСМ</t>
  </si>
  <si>
    <t>227 ОСАГО</t>
  </si>
  <si>
    <t>291 Прочие расходы</t>
  </si>
  <si>
    <t>Доходы от реализации имущества</t>
  </si>
  <si>
    <t xml:space="preserve">Штрафы </t>
  </si>
  <si>
    <t>292 Штрафы за нарушение законодательства о налогах и сборах, законодательства о страховых взносах</t>
  </si>
  <si>
    <t>1.12</t>
  </si>
  <si>
    <t>Программа "Развитие субъектов малого и среднего предпринимателсьтва"</t>
  </si>
  <si>
    <t>Программа комплексного развития транспортной инфраструктуры</t>
  </si>
  <si>
    <t>Утилизация и содержание мест захоронений ТБО</t>
  </si>
  <si>
    <t>Программа по использованию и охране земель на территории поселения</t>
  </si>
  <si>
    <t>Содержание добровольной пожарной команды</t>
  </si>
  <si>
    <t>Межбюджетные трансферты из бюджета Района:</t>
  </si>
  <si>
    <t>266 Социальные пособия и компенсации персоналу в денежной форме</t>
  </si>
  <si>
    <t xml:space="preserve">Приобретение навесного оборудования  для трактора МТЗ-82 </t>
  </si>
  <si>
    <t>Невыясненные поступления</t>
  </si>
  <si>
    <t>296 Иные выплаты текущего характера физическим лицам</t>
  </si>
  <si>
    <t>Страхование муниципальных служащих</t>
  </si>
  <si>
    <t>1.13</t>
  </si>
  <si>
    <t>11.</t>
  </si>
  <si>
    <t>Возврат налога на имущество в район</t>
  </si>
  <si>
    <t>223099 Прочие коммунальные услуги</t>
  </si>
  <si>
    <t>228 Услуги, работы для целей капитальных вложений</t>
  </si>
  <si>
    <t>346,349 Увеличение стоимости мат. запасов</t>
  </si>
  <si>
    <t>211,213 Оплата труда и начисления на выплаты</t>
  </si>
  <si>
    <t>в т.ч. 226001 Подписка</t>
  </si>
  <si>
    <t>Уличное освещение (223001)</t>
  </si>
  <si>
    <t>Налог на имущество 291014</t>
  </si>
  <si>
    <t>Земельный налог 291001</t>
  </si>
  <si>
    <r>
      <t xml:space="preserve">СОЦИАЛЬНАЯ ПОЛИТИКА </t>
    </r>
    <r>
      <rPr>
        <sz val="10"/>
        <rFont val="Arial"/>
        <family val="2"/>
      </rPr>
      <t>(пенсионное обеспечение)</t>
    </r>
  </si>
  <si>
    <r>
      <t>КУЛЬТУРА И КИНЕМАТОГРАФИЯ</t>
    </r>
    <r>
      <rPr>
        <sz val="10"/>
        <rFont val="Arial"/>
        <family val="2"/>
      </rPr>
      <t xml:space="preserve"> (межбюджетные трансферты в район)</t>
    </r>
  </si>
  <si>
    <t>За счет остатков на 01.01.2020г., в том числе</t>
  </si>
  <si>
    <t>Сельское хозяйство и рыболовство</t>
  </si>
  <si>
    <t xml:space="preserve">Решение Совета Тат.Дюм-Дюмского СП №185 от 18.03.2020г. </t>
  </si>
  <si>
    <t xml:space="preserve">устройство освещения памятника участникам ВОВ  </t>
  </si>
  <si>
    <t xml:space="preserve">Решение Совета Тат.Дюм-Дюмского СП №190 от 08.05.2020г. </t>
  </si>
  <si>
    <t>приобретение краски и растворителя для памятника ВОВ в д. Айталан</t>
  </si>
  <si>
    <t xml:space="preserve">РКМ РТ от 15.05.2020г. №950-р Субсидия МО РТ на материальное поощрение глав сельских поселений по итогам работы за 1 квартал 2020г. </t>
  </si>
  <si>
    <t xml:space="preserve">РКМ РТ от 26.05.2020г. №1028-р Субсидия МО РТ на материальное поощрение глав сельских поселений, руководителя ГИК к 100-летию образования ТАССР . </t>
  </si>
  <si>
    <t>РКМ РТ от 27.05.2020г. №1033-р  2020г. На решение вопросов местного значения, осуществляемое с привлечением средств самообложения граждан</t>
  </si>
  <si>
    <t xml:space="preserve">оплата труда внештатных сотрудников </t>
  </si>
  <si>
    <t>Благоустройство родника в н.п. Айталан</t>
  </si>
  <si>
    <t>Приобретение и доставка щебня для щебенения дороги по ул. М.Джалиля в с. Татарский Дюм-Дюм</t>
  </si>
  <si>
    <t xml:space="preserve">РКМ РТ от 06.07.2020г. №1258-р На финансовое обеспечение исполнения расходных обязательств </t>
  </si>
  <si>
    <t xml:space="preserve">РКМ РТ от 17.07.2020г. №1360-р Субсидия МО РТ на материальное поощрение глав сельских поселений по итогам работы за 2 квартал 2020г. </t>
  </si>
  <si>
    <t xml:space="preserve">РКМ РТ от 27.08.2020г. №1653-р  Субсидий МО РТ на материальное поощрение глав сельских поселений в связи с празднованием Дня Республики в 2020г. </t>
  </si>
  <si>
    <t xml:space="preserve">РКМ РТ от 19.08.2020г. № 1595-р. "Финансовое обеспечение расходов, связанных с организацией и проведением выборов депутатов представительных органов местного самоуправления" </t>
  </si>
  <si>
    <t>РКМ РТ от 18.09.2020г. №1815-р "Субсидия МО РТ на материальное поощрение глав сельских поселений по итогам заседаний представительных органов муниципальных образований Республики Татарстан"</t>
  </si>
  <si>
    <t>Расходы на "неорганизованных" пожилых людей</t>
  </si>
  <si>
    <t xml:space="preserve">Увеличение дотации по налогу на имущество </t>
  </si>
  <si>
    <t xml:space="preserve">За счет федеральных средств, в том числе </t>
  </si>
  <si>
    <t xml:space="preserve">Увеличение субвенции на осуществление первичного воинского учета </t>
  </si>
  <si>
    <t xml:space="preserve">РКМ РТ от 24.10.2020г. №2299-р Субсидия МО РТ на материальное поощрение глав сельских поселений по итогам работы за 3 квартал 2020г. </t>
  </si>
  <si>
    <t xml:space="preserve">РКМ РТ от 17.12.2020г. №2766-р Субсидия МО РТ на материальное поощрение глав сельских поселений по итогам работы за 4 квартал 2020г. </t>
  </si>
  <si>
    <t xml:space="preserve">РКМ РТ от 28.12.2020г. №2960-р Субсидия МО РТ на материальное поощрение глав сельских поселений по итогам работы за 2020г. </t>
  </si>
  <si>
    <t xml:space="preserve">ФОТ муниципальным служащим </t>
  </si>
  <si>
    <t>по доходам и расходам бюджета  Татарско Дюм-Дюмского СП на 2021 год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</si>
  <si>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</si>
  <si>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Утверждённый план на 2021г.</t>
  </si>
  <si>
    <t>Уточненный план на 2021г.</t>
  </si>
  <si>
    <t>Исполнено на 01.03.2021г.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</si>
</sst>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[$-FC19]d\ mmmm\ yyyy\ &quot;г.&quot;"/>
    <numFmt numFmtId="182" formatCode="#,##0.0000"/>
    <numFmt numFmtId="183" formatCode="0.00000"/>
    <numFmt numFmtId="184" formatCode="#,##0.00000"/>
    <numFmt numFmtId="185" formatCode="0.000000"/>
    <numFmt numFmtId="186" formatCode="0.0000000"/>
    <numFmt numFmtId="187" formatCode="#,##0.000000"/>
    <numFmt numFmtId="188" formatCode="#,##0.000000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dd/mm/yyyy\ hh:mm"/>
    <numFmt numFmtId="194" formatCode="?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MS Sans Serif"/>
      <family val="2"/>
    </font>
    <font>
      <sz val="11"/>
      <name val="Arial"/>
      <family val="2"/>
    </font>
    <font>
      <b/>
      <sz val="11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hair"/>
      <right style="hair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17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73" fontId="7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73" fontId="56" fillId="0" borderId="14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 vertical="center"/>
    </xf>
    <xf numFmtId="173" fontId="7" fillId="0" borderId="17" xfId="0" applyNumberFormat="1" applyFont="1" applyFill="1" applyBorder="1" applyAlignment="1">
      <alignment horizontal="center" vertical="center"/>
    </xf>
    <xf numFmtId="173" fontId="7" fillId="0" borderId="17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/>
    </xf>
    <xf numFmtId="173" fontId="2" fillId="0" borderId="17" xfId="0" applyNumberFormat="1" applyFont="1" applyFill="1" applyBorder="1" applyAlignment="1">
      <alignment horizontal="center" vertical="center"/>
    </xf>
    <xf numFmtId="173" fontId="7" fillId="0" borderId="14" xfId="0" applyNumberFormat="1" applyFont="1" applyFill="1" applyBorder="1" applyAlignment="1">
      <alignment horizontal="center" vertical="center"/>
    </xf>
    <xf numFmtId="173" fontId="2" fillId="0" borderId="18" xfId="0" applyNumberFormat="1" applyFont="1" applyFill="1" applyBorder="1" applyAlignment="1">
      <alignment horizontal="center" vertical="center"/>
    </xf>
    <xf numFmtId="173" fontId="8" fillId="0" borderId="14" xfId="0" applyNumberFormat="1" applyFont="1" applyFill="1" applyBorder="1" applyAlignment="1">
      <alignment horizontal="center" vertical="center" wrapText="1"/>
    </xf>
    <xf numFmtId="173" fontId="8" fillId="0" borderId="17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9" xfId="0" applyNumberFormat="1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 vertical="center" wrapText="1"/>
    </xf>
    <xf numFmtId="173" fontId="12" fillId="0" borderId="14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172" fontId="0" fillId="0" borderId="0" xfId="0" applyNumberFormat="1" applyFont="1" applyFill="1" applyAlignment="1">
      <alignment horizontal="center" vertical="center"/>
    </xf>
    <xf numFmtId="173" fontId="7" fillId="0" borderId="2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Alignment="1">
      <alignment horizontal="right"/>
    </xf>
    <xf numFmtId="172" fontId="2" fillId="32" borderId="14" xfId="0" applyNumberFormat="1" applyFont="1" applyFill="1" applyBorder="1" applyAlignment="1">
      <alignment horizontal="center" vertical="center"/>
    </xf>
    <xf numFmtId="173" fontId="8" fillId="32" borderId="17" xfId="0" applyNumberFormat="1" applyFont="1" applyFill="1" applyBorder="1" applyAlignment="1">
      <alignment horizontal="center" vertical="center" wrapText="1"/>
    </xf>
    <xf numFmtId="173" fontId="8" fillId="32" borderId="21" xfId="0" applyNumberFormat="1" applyFont="1" applyFill="1" applyBorder="1" applyAlignment="1">
      <alignment horizontal="center" vertical="center" wrapText="1"/>
    </xf>
    <xf numFmtId="173" fontId="7" fillId="32" borderId="21" xfId="0" applyNumberFormat="1" applyFont="1" applyFill="1" applyBorder="1" applyAlignment="1">
      <alignment horizontal="center" vertical="center" wrapText="1"/>
    </xf>
    <xf numFmtId="172" fontId="2" fillId="32" borderId="21" xfId="0" applyNumberFormat="1" applyFont="1" applyFill="1" applyBorder="1" applyAlignment="1">
      <alignment horizontal="center" vertical="center"/>
    </xf>
    <xf numFmtId="172" fontId="2" fillId="32" borderId="14" xfId="0" applyNumberFormat="1" applyFont="1" applyFill="1" applyBorder="1" applyAlignment="1">
      <alignment horizontal="center" vertical="center" wrapText="1"/>
    </xf>
    <xf numFmtId="172" fontId="2" fillId="32" borderId="17" xfId="0" applyNumberFormat="1" applyFont="1" applyFill="1" applyBorder="1" applyAlignment="1">
      <alignment horizontal="center" vertical="center" wrapText="1"/>
    </xf>
    <xf numFmtId="172" fontId="0" fillId="32" borderId="14" xfId="0" applyNumberFormat="1" applyFont="1" applyFill="1" applyBorder="1" applyAlignment="1">
      <alignment horizontal="center" vertical="center"/>
    </xf>
    <xf numFmtId="172" fontId="0" fillId="32" borderId="1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57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172" fontId="0" fillId="32" borderId="14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172" fontId="3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173" fontId="2" fillId="32" borderId="2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73" fontId="8" fillId="0" borderId="24" xfId="0" applyNumberFormat="1" applyFont="1" applyFill="1" applyBorder="1" applyAlignment="1">
      <alignment horizontal="center" vertical="center" wrapText="1"/>
    </xf>
    <xf numFmtId="173" fontId="8" fillId="0" borderId="25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172" fontId="5" fillId="32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173" fontId="56" fillId="32" borderId="14" xfId="0" applyNumberFormat="1" applyFont="1" applyFill="1" applyBorder="1" applyAlignment="1">
      <alignment horizontal="center" vertical="center" wrapText="1"/>
    </xf>
    <xf numFmtId="173" fontId="2" fillId="0" borderId="17" xfId="0" applyNumberFormat="1" applyFont="1" applyFill="1" applyBorder="1" applyAlignment="1">
      <alignment horizontal="center" vertical="center" wrapText="1"/>
    </xf>
    <xf numFmtId="173" fontId="8" fillId="0" borderId="14" xfId="0" applyNumberFormat="1" applyFont="1" applyFill="1" applyBorder="1" applyAlignment="1">
      <alignment horizontal="center" vertical="center"/>
    </xf>
    <xf numFmtId="173" fontId="8" fillId="0" borderId="17" xfId="0" applyNumberFormat="1" applyFont="1" applyFill="1" applyBorder="1" applyAlignment="1">
      <alignment horizontal="center" vertical="center"/>
    </xf>
    <xf numFmtId="173" fontId="56" fillId="0" borderId="14" xfId="0" applyNumberFormat="1" applyFont="1" applyFill="1" applyBorder="1" applyAlignment="1">
      <alignment horizontal="center" vertical="center"/>
    </xf>
    <xf numFmtId="173" fontId="8" fillId="0" borderId="21" xfId="0" applyNumberFormat="1" applyFont="1" applyFill="1" applyBorder="1" applyAlignment="1">
      <alignment horizontal="center" vertical="center" wrapText="1"/>
    </xf>
    <xf numFmtId="173" fontId="57" fillId="0" borderId="14" xfId="0" applyNumberFormat="1" applyFont="1" applyFill="1" applyBorder="1" applyAlignment="1">
      <alignment horizontal="center" vertical="center" wrapText="1"/>
    </xf>
    <xf numFmtId="173" fontId="58" fillId="0" borderId="14" xfId="0" applyNumberFormat="1" applyFont="1" applyFill="1" applyBorder="1" applyAlignment="1">
      <alignment horizontal="center" vertical="center" wrapText="1"/>
    </xf>
    <xf numFmtId="173" fontId="59" fillId="0" borderId="14" xfId="0" applyNumberFormat="1" applyFont="1" applyFill="1" applyBorder="1" applyAlignment="1">
      <alignment horizontal="center" vertical="center" wrapText="1"/>
    </xf>
    <xf numFmtId="173" fontId="0" fillId="0" borderId="14" xfId="0" applyNumberFormat="1" applyFont="1" applyFill="1" applyBorder="1" applyAlignment="1">
      <alignment horizontal="center" vertical="center" wrapText="1"/>
    </xf>
    <xf numFmtId="173" fontId="0" fillId="0" borderId="17" xfId="0" applyNumberFormat="1" applyFont="1" applyFill="1" applyBorder="1" applyAlignment="1">
      <alignment horizontal="center" vertical="center" wrapText="1"/>
    </xf>
    <xf numFmtId="173" fontId="57" fillId="0" borderId="14" xfId="0" applyNumberFormat="1" applyFont="1" applyFill="1" applyBorder="1" applyAlignment="1">
      <alignment horizontal="center" vertical="center"/>
    </xf>
    <xf numFmtId="173" fontId="8" fillId="32" borderId="27" xfId="0" applyNumberFormat="1" applyFont="1" applyFill="1" applyBorder="1" applyAlignment="1">
      <alignment horizontal="center" vertical="center" wrapText="1"/>
    </xf>
    <xf numFmtId="173" fontId="8" fillId="32" borderId="21" xfId="0" applyNumberFormat="1" applyFont="1" applyFill="1" applyBorder="1" applyAlignment="1">
      <alignment horizontal="center" vertical="center"/>
    </xf>
    <xf numFmtId="173" fontId="7" fillId="32" borderId="21" xfId="0" applyNumberFormat="1" applyFont="1" applyFill="1" applyBorder="1" applyAlignment="1">
      <alignment horizontal="center" vertical="center"/>
    </xf>
    <xf numFmtId="173" fontId="2" fillId="0" borderId="21" xfId="0" applyNumberFormat="1" applyFont="1" applyFill="1" applyBorder="1" applyAlignment="1">
      <alignment horizontal="center" vertical="center"/>
    </xf>
    <xf numFmtId="173" fontId="8" fillId="0" borderId="21" xfId="0" applyNumberFormat="1" applyFont="1" applyFill="1" applyBorder="1" applyAlignment="1">
      <alignment horizontal="center" vertical="center"/>
    </xf>
    <xf numFmtId="173" fontId="7" fillId="0" borderId="2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left" vertical="center" wrapText="1" indent="3"/>
    </xf>
    <xf numFmtId="172" fontId="0" fillId="32" borderId="21" xfId="0" applyNumberFormat="1" applyFont="1" applyFill="1" applyBorder="1" applyAlignment="1">
      <alignment horizontal="center" vertical="center"/>
    </xf>
    <xf numFmtId="173" fontId="57" fillId="0" borderId="28" xfId="0" applyNumberFormat="1" applyFont="1" applyFill="1" applyBorder="1" applyAlignment="1">
      <alignment horizontal="center" vertical="center"/>
    </xf>
    <xf numFmtId="173" fontId="2" fillId="0" borderId="29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/>
    </xf>
    <xf numFmtId="173" fontId="2" fillId="0" borderId="3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173" fontId="2" fillId="32" borderId="31" xfId="0" applyNumberFormat="1" applyFont="1" applyFill="1" applyBorder="1" applyAlignment="1">
      <alignment horizontal="center" vertical="center"/>
    </xf>
    <xf numFmtId="173" fontId="2" fillId="0" borderId="29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173" fontId="2" fillId="0" borderId="31" xfId="0" applyNumberFormat="1" applyFont="1" applyFill="1" applyBorder="1" applyAlignment="1">
      <alignment horizontal="center" vertical="center" wrapText="1"/>
    </xf>
    <xf numFmtId="173" fontId="2" fillId="0" borderId="31" xfId="0" applyNumberFormat="1" applyFont="1" applyFill="1" applyBorder="1" applyAlignment="1">
      <alignment horizontal="center" vertical="center"/>
    </xf>
    <xf numFmtId="173" fontId="56" fillId="32" borderId="21" xfId="0" applyNumberFormat="1" applyFont="1" applyFill="1" applyBorder="1" applyAlignment="1">
      <alignment horizontal="center" vertical="center" wrapText="1"/>
    </xf>
    <xf numFmtId="173" fontId="2" fillId="0" borderId="19" xfId="0" applyNumberFormat="1" applyFont="1" applyFill="1" applyBorder="1" applyAlignment="1">
      <alignment horizontal="center" vertical="center" wrapText="1"/>
    </xf>
    <xf numFmtId="173" fontId="56" fillId="0" borderId="2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/>
    </xf>
    <xf numFmtId="173" fontId="56" fillId="32" borderId="21" xfId="0" applyNumberFormat="1" applyFont="1" applyFill="1" applyBorder="1" applyAlignment="1">
      <alignment horizontal="center" vertical="center"/>
    </xf>
    <xf numFmtId="173" fontId="56" fillId="0" borderId="21" xfId="0" applyNumberFormat="1" applyFont="1" applyFill="1" applyBorder="1" applyAlignment="1">
      <alignment horizontal="center" vertical="center"/>
    </xf>
    <xf numFmtId="173" fontId="58" fillId="0" borderId="21" xfId="0" applyNumberFormat="1" applyFont="1" applyFill="1" applyBorder="1" applyAlignment="1">
      <alignment horizontal="center" vertical="center"/>
    </xf>
    <xf numFmtId="173" fontId="2" fillId="32" borderId="30" xfId="0" applyNumberFormat="1" applyFont="1" applyFill="1" applyBorder="1" applyAlignment="1">
      <alignment horizontal="center" vertical="center"/>
    </xf>
    <xf numFmtId="4" fontId="7" fillId="32" borderId="20" xfId="0" applyNumberFormat="1" applyFont="1" applyFill="1" applyBorder="1" applyAlignment="1">
      <alignment horizontal="center" vertical="center" wrapText="1"/>
    </xf>
    <xf numFmtId="4" fontId="2" fillId="32" borderId="21" xfId="0" applyNumberFormat="1" applyFont="1" applyFill="1" applyBorder="1" applyAlignment="1">
      <alignment horizontal="center" vertical="center"/>
    </xf>
    <xf numFmtId="4" fontId="2" fillId="32" borderId="30" xfId="0" applyNumberFormat="1" applyFont="1" applyFill="1" applyBorder="1" applyAlignment="1">
      <alignment horizontal="center" vertical="center" wrapText="1"/>
    </xf>
    <xf numFmtId="173" fontId="57" fillId="0" borderId="21" xfId="0" applyNumberFormat="1" applyFont="1" applyFill="1" applyBorder="1" applyAlignment="1">
      <alignment horizontal="center" vertical="center" wrapText="1"/>
    </xf>
    <xf numFmtId="173" fontId="58" fillId="0" borderId="21" xfId="0" applyNumberFormat="1" applyFont="1" applyFill="1" applyBorder="1" applyAlignment="1">
      <alignment horizontal="center" vertical="center" wrapText="1"/>
    </xf>
    <xf numFmtId="173" fontId="59" fillId="0" borderId="21" xfId="0" applyNumberFormat="1" applyFont="1" applyFill="1" applyBorder="1" applyAlignment="1">
      <alignment horizontal="center" vertical="center" wrapText="1"/>
    </xf>
    <xf numFmtId="173" fontId="57" fillId="0" borderId="21" xfId="0" applyNumberFormat="1" applyFont="1" applyFill="1" applyBorder="1" applyAlignment="1">
      <alignment horizontal="center" vertical="center"/>
    </xf>
    <xf numFmtId="173" fontId="57" fillId="0" borderId="2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7" fillId="32" borderId="21" xfId="0" applyNumberFormat="1" applyFont="1" applyFill="1" applyBorder="1" applyAlignment="1">
      <alignment horizontal="center" vertical="center" wrapText="1"/>
    </xf>
    <xf numFmtId="194" fontId="14" fillId="0" borderId="32" xfId="0" applyNumberFormat="1" applyFont="1" applyBorder="1" applyAlignment="1" applyProtection="1">
      <alignment horizontal="left" vertical="center" wrapText="1"/>
      <protection/>
    </xf>
    <xf numFmtId="2" fontId="2" fillId="0" borderId="33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outlinePr summaryBelow="0"/>
  </sheetPr>
  <dimension ref="A1:I148"/>
  <sheetViews>
    <sheetView showGridLines="0" tabSelected="1" zoomScaleSheetLayoutView="91" workbookViewId="0" topLeftCell="A1">
      <selection activeCell="D15" sqref="D15"/>
    </sheetView>
  </sheetViews>
  <sheetFormatPr defaultColWidth="9.140625" defaultRowHeight="12.75" customHeight="1"/>
  <cols>
    <col min="1" max="1" width="5.421875" style="3" customWidth="1"/>
    <col min="2" max="2" width="52.28125" style="4" customWidth="1"/>
    <col min="3" max="3" width="15.7109375" style="23" customWidth="1"/>
    <col min="4" max="4" width="14.00390625" style="23" customWidth="1"/>
    <col min="5" max="5" width="14.00390625" style="70" customWidth="1"/>
    <col min="6" max="6" width="12.57421875" style="23" customWidth="1"/>
    <col min="7" max="7" width="13.57421875" style="23" customWidth="1"/>
    <col min="8" max="16384" width="9.140625" style="3" customWidth="1"/>
  </cols>
  <sheetData>
    <row r="1" spans="1:7" ht="19.5" customHeight="1">
      <c r="A1" s="153" t="s">
        <v>54</v>
      </c>
      <c r="B1" s="153"/>
      <c r="C1" s="153"/>
      <c r="D1" s="153"/>
      <c r="E1" s="153"/>
      <c r="F1" s="153"/>
      <c r="G1" s="153"/>
    </row>
    <row r="2" spans="1:7" ht="19.5" customHeight="1">
      <c r="A2" s="153" t="s">
        <v>153</v>
      </c>
      <c r="B2" s="153"/>
      <c r="C2" s="153"/>
      <c r="D2" s="153"/>
      <c r="E2" s="153"/>
      <c r="F2" s="153"/>
      <c r="G2" s="153"/>
    </row>
    <row r="3" spans="1:7" ht="5.25" customHeight="1" hidden="1">
      <c r="A3" s="7"/>
      <c r="B3" s="7"/>
      <c r="F3" s="11"/>
      <c r="G3" s="11"/>
    </row>
    <row r="4" spans="2:6" ht="15">
      <c r="B4" s="5"/>
      <c r="E4" s="71"/>
      <c r="F4" s="24"/>
    </row>
    <row r="5" spans="3:7" ht="15" customHeight="1" thickBot="1">
      <c r="C5" s="12"/>
      <c r="D5" s="12"/>
      <c r="E5" s="72"/>
      <c r="G5" s="23" t="s">
        <v>85</v>
      </c>
    </row>
    <row r="6" spans="1:7" s="2" customFormat="1" ht="23.25" customHeight="1">
      <c r="A6" s="154" t="s">
        <v>16</v>
      </c>
      <c r="B6" s="156" t="s">
        <v>0</v>
      </c>
      <c r="C6" s="164" t="s">
        <v>155</v>
      </c>
      <c r="D6" s="160" t="s">
        <v>156</v>
      </c>
      <c r="E6" s="160" t="s">
        <v>157</v>
      </c>
      <c r="F6" s="162" t="s">
        <v>56</v>
      </c>
      <c r="G6" s="158" t="s">
        <v>53</v>
      </c>
    </row>
    <row r="7" spans="1:7" s="2" customFormat="1" ht="28.5" customHeight="1" thickBot="1">
      <c r="A7" s="155"/>
      <c r="B7" s="157"/>
      <c r="C7" s="165"/>
      <c r="D7" s="161"/>
      <c r="E7" s="161"/>
      <c r="F7" s="163"/>
      <c r="G7" s="159"/>
    </row>
    <row r="8" spans="1:7" s="2" customFormat="1" ht="15.75" customHeight="1" thickBot="1">
      <c r="A8" s="144" t="s">
        <v>43</v>
      </c>
      <c r="B8" s="145"/>
      <c r="C8" s="145"/>
      <c r="D8" s="145"/>
      <c r="E8" s="145"/>
      <c r="F8" s="145"/>
      <c r="G8" s="145"/>
    </row>
    <row r="9" spans="1:7" s="2" customFormat="1" ht="15">
      <c r="A9" s="119" t="s">
        <v>17</v>
      </c>
      <c r="B9" s="116" t="s">
        <v>44</v>
      </c>
      <c r="C9" s="120">
        <f>SUM(C10:C24)-C14-C15</f>
        <v>303</v>
      </c>
      <c r="D9" s="120">
        <f>SUM(D10:D24)-D14-D15</f>
        <v>303</v>
      </c>
      <c r="E9" s="120">
        <f>SUM(E10:E24)-E14-E15</f>
        <v>44.63</v>
      </c>
      <c r="F9" s="31">
        <f>E9-D9</f>
        <v>-258.37</v>
      </c>
      <c r="G9" s="113">
        <f aca="true" t="shared" si="0" ref="G9:G73">IF(D9=0,0,E9/D9*100)</f>
        <v>14.72937293729373</v>
      </c>
    </row>
    <row r="10" spans="1:7" s="2" customFormat="1" ht="15">
      <c r="A10" s="75"/>
      <c r="B10" s="65" t="s">
        <v>66</v>
      </c>
      <c r="C10" s="130">
        <v>44</v>
      </c>
      <c r="D10" s="130">
        <v>44</v>
      </c>
      <c r="E10" s="58">
        <v>8.32</v>
      </c>
      <c r="F10" s="33">
        <f>E10-D10</f>
        <v>-35.68</v>
      </c>
      <c r="G10" s="39">
        <f t="shared" si="0"/>
        <v>18.90909090909091</v>
      </c>
    </row>
    <row r="11" spans="1:7" s="2" customFormat="1" ht="15">
      <c r="A11" s="75"/>
      <c r="B11" s="65" t="s">
        <v>45</v>
      </c>
      <c r="C11" s="124">
        <v>67</v>
      </c>
      <c r="D11" s="124">
        <v>67</v>
      </c>
      <c r="E11" s="58"/>
      <c r="F11" s="33">
        <f aca="true" t="shared" si="1" ref="F11:F32">E11-D11</f>
        <v>-67</v>
      </c>
      <c r="G11" s="39">
        <f t="shared" si="0"/>
        <v>0</v>
      </c>
    </row>
    <row r="12" spans="1:7" s="2" customFormat="1" ht="15">
      <c r="A12" s="75"/>
      <c r="B12" s="65" t="s">
        <v>64</v>
      </c>
      <c r="C12" s="130">
        <v>26</v>
      </c>
      <c r="D12" s="130">
        <v>26</v>
      </c>
      <c r="E12" s="142">
        <v>0.52</v>
      </c>
      <c r="F12" s="33">
        <f t="shared" si="1"/>
        <v>-25.48</v>
      </c>
      <c r="G12" s="39">
        <f t="shared" si="0"/>
        <v>2</v>
      </c>
    </row>
    <row r="13" spans="1:7" s="2" customFormat="1" ht="15">
      <c r="A13" s="75"/>
      <c r="B13" s="65" t="s">
        <v>65</v>
      </c>
      <c r="C13" s="130">
        <f>C14+C15</f>
        <v>166</v>
      </c>
      <c r="D13" s="130">
        <f>D14+D15</f>
        <v>166</v>
      </c>
      <c r="E13" s="129">
        <f>E14+E15</f>
        <v>12.79</v>
      </c>
      <c r="F13" s="33">
        <f t="shared" si="1"/>
        <v>-153.21</v>
      </c>
      <c r="G13" s="39">
        <f t="shared" si="0"/>
        <v>7.704819277108434</v>
      </c>
    </row>
    <row r="14" spans="1:7" s="10" customFormat="1" ht="14.25" customHeight="1">
      <c r="A14" s="75"/>
      <c r="B14" s="110" t="s">
        <v>59</v>
      </c>
      <c r="C14" s="130">
        <v>20</v>
      </c>
      <c r="D14" s="130">
        <v>20</v>
      </c>
      <c r="E14" s="58">
        <v>9.66</v>
      </c>
      <c r="F14" s="33">
        <f t="shared" si="1"/>
        <v>-10.34</v>
      </c>
      <c r="G14" s="39">
        <f t="shared" si="0"/>
        <v>48.3</v>
      </c>
    </row>
    <row r="15" spans="1:7" s="10" customFormat="1" ht="14.25" customHeight="1">
      <c r="A15" s="75"/>
      <c r="B15" s="110" t="s">
        <v>60</v>
      </c>
      <c r="C15" s="130">
        <v>146</v>
      </c>
      <c r="D15" s="130">
        <v>146</v>
      </c>
      <c r="E15" s="58">
        <v>3.13</v>
      </c>
      <c r="F15" s="33">
        <f t="shared" si="1"/>
        <v>-142.87</v>
      </c>
      <c r="G15" s="39">
        <f t="shared" si="0"/>
        <v>2.143835616438356</v>
      </c>
    </row>
    <row r="16" spans="1:7" s="2" customFormat="1" ht="15" hidden="1">
      <c r="A16" s="75"/>
      <c r="B16" s="65" t="s">
        <v>46</v>
      </c>
      <c r="C16" s="124">
        <v>0</v>
      </c>
      <c r="D16" s="124">
        <v>0</v>
      </c>
      <c r="E16" s="58">
        <v>0</v>
      </c>
      <c r="F16" s="33">
        <f t="shared" si="1"/>
        <v>0</v>
      </c>
      <c r="G16" s="39">
        <f t="shared" si="0"/>
        <v>0</v>
      </c>
    </row>
    <row r="17" spans="1:7" s="2" customFormat="1" ht="15" hidden="1">
      <c r="A17" s="75"/>
      <c r="B17" s="65" t="s">
        <v>100</v>
      </c>
      <c r="C17" s="124">
        <v>0</v>
      </c>
      <c r="D17" s="124">
        <v>0</v>
      </c>
      <c r="E17" s="58">
        <v>0</v>
      </c>
      <c r="F17" s="33">
        <f t="shared" si="1"/>
        <v>0</v>
      </c>
      <c r="G17" s="39">
        <f t="shared" si="0"/>
        <v>0</v>
      </c>
    </row>
    <row r="18" spans="1:7" s="2" customFormat="1" ht="15">
      <c r="A18" s="75"/>
      <c r="B18" s="65" t="s">
        <v>47</v>
      </c>
      <c r="C18" s="124"/>
      <c r="D18" s="124"/>
      <c r="E18" s="58"/>
      <c r="F18" s="33">
        <f t="shared" si="1"/>
        <v>0</v>
      </c>
      <c r="G18" s="39">
        <f t="shared" si="0"/>
        <v>0</v>
      </c>
    </row>
    <row r="19" spans="1:7" s="2" customFormat="1" ht="15" hidden="1">
      <c r="A19" s="75"/>
      <c r="B19" s="109" t="s">
        <v>75</v>
      </c>
      <c r="C19" s="124">
        <v>0</v>
      </c>
      <c r="D19" s="124">
        <v>0</v>
      </c>
      <c r="E19" s="58">
        <v>0</v>
      </c>
      <c r="F19" s="33">
        <f t="shared" si="1"/>
        <v>0</v>
      </c>
      <c r="G19" s="39">
        <f t="shared" si="0"/>
        <v>0</v>
      </c>
    </row>
    <row r="20" spans="1:7" s="2" customFormat="1" ht="15" hidden="1">
      <c r="A20" s="75"/>
      <c r="B20" s="65" t="s">
        <v>74</v>
      </c>
      <c r="C20" s="124">
        <v>0</v>
      </c>
      <c r="D20" s="124">
        <v>0</v>
      </c>
      <c r="E20" s="58">
        <v>0</v>
      </c>
      <c r="F20" s="33">
        <f t="shared" si="1"/>
        <v>0</v>
      </c>
      <c r="G20" s="39">
        <f t="shared" si="0"/>
        <v>0</v>
      </c>
    </row>
    <row r="21" spans="1:7" s="2" customFormat="1" ht="15" customHeight="1" hidden="1">
      <c r="A21" s="75"/>
      <c r="B21" s="65" t="s">
        <v>101</v>
      </c>
      <c r="C21" s="124">
        <v>0</v>
      </c>
      <c r="D21" s="124">
        <v>0</v>
      </c>
      <c r="E21" s="105">
        <v>0</v>
      </c>
      <c r="F21" s="33">
        <f t="shared" si="1"/>
        <v>0</v>
      </c>
      <c r="G21" s="39">
        <f t="shared" si="0"/>
        <v>0</v>
      </c>
    </row>
    <row r="22" spans="1:7" s="2" customFormat="1" ht="15" customHeight="1" hidden="1">
      <c r="A22" s="75"/>
      <c r="B22" s="65" t="s">
        <v>112</v>
      </c>
      <c r="C22" s="124">
        <v>0</v>
      </c>
      <c r="D22" s="124">
        <v>0</v>
      </c>
      <c r="E22" s="105">
        <v>0</v>
      </c>
      <c r="F22" s="33">
        <f t="shared" si="1"/>
        <v>0</v>
      </c>
      <c r="G22" s="39">
        <f t="shared" si="0"/>
        <v>0</v>
      </c>
    </row>
    <row r="23" spans="1:7" s="2" customFormat="1" ht="15" customHeight="1">
      <c r="A23" s="75"/>
      <c r="B23" s="65" t="s">
        <v>68</v>
      </c>
      <c r="C23" s="124"/>
      <c r="D23" s="124"/>
      <c r="E23" s="105">
        <v>23</v>
      </c>
      <c r="F23" s="33">
        <f t="shared" si="1"/>
        <v>23</v>
      </c>
      <c r="G23" s="39">
        <f t="shared" si="0"/>
        <v>0</v>
      </c>
    </row>
    <row r="24" spans="1:7" s="2" customFormat="1" ht="17.25" customHeight="1">
      <c r="A24" s="75"/>
      <c r="B24" s="65" t="s">
        <v>96</v>
      </c>
      <c r="C24" s="124">
        <v>0</v>
      </c>
      <c r="D24" s="124">
        <v>0</v>
      </c>
      <c r="E24" s="105"/>
      <c r="F24" s="33">
        <f t="shared" si="1"/>
        <v>0</v>
      </c>
      <c r="G24" s="39">
        <f t="shared" si="0"/>
        <v>0</v>
      </c>
    </row>
    <row r="25" spans="1:7" s="2" customFormat="1" ht="15">
      <c r="A25" s="76" t="s">
        <v>18</v>
      </c>
      <c r="B25" s="67" t="s">
        <v>48</v>
      </c>
      <c r="C25" s="106">
        <f>SUM(C26:C31)</f>
        <v>1315.6000000000001</v>
      </c>
      <c r="D25" s="106">
        <f>SUM(D26:D31)</f>
        <v>1315.6000000000001</v>
      </c>
      <c r="E25" s="134">
        <f>SUM(E26:E31)</f>
        <v>319.22999999999996</v>
      </c>
      <c r="F25" s="40">
        <f t="shared" si="1"/>
        <v>-996.3700000000001</v>
      </c>
      <c r="G25" s="41">
        <f t="shared" si="0"/>
        <v>24.264974156278498</v>
      </c>
    </row>
    <row r="26" spans="1:7" s="2" customFormat="1" ht="27.75" customHeight="1">
      <c r="A26" s="77"/>
      <c r="B26" s="65" t="s">
        <v>49</v>
      </c>
      <c r="C26" s="131">
        <v>1215.6000000000001</v>
      </c>
      <c r="D26" s="131">
        <v>1215.6000000000001</v>
      </c>
      <c r="E26" s="105">
        <v>293.75</v>
      </c>
      <c r="F26" s="42">
        <f t="shared" si="1"/>
        <v>-921.8500000000001</v>
      </c>
      <c r="G26" s="38">
        <f t="shared" si="0"/>
        <v>24.165021388614676</v>
      </c>
    </row>
    <row r="27" spans="1:7" s="2" customFormat="1" ht="15" hidden="1">
      <c r="A27" s="77"/>
      <c r="B27" s="65" t="s">
        <v>50</v>
      </c>
      <c r="C27" s="130">
        <v>0</v>
      </c>
      <c r="D27" s="130">
        <v>0</v>
      </c>
      <c r="E27" s="105"/>
      <c r="F27" s="33">
        <f t="shared" si="1"/>
        <v>0</v>
      </c>
      <c r="G27" s="39">
        <f t="shared" si="0"/>
        <v>0</v>
      </c>
    </row>
    <row r="28" spans="1:7" s="2" customFormat="1" ht="15">
      <c r="A28" s="77"/>
      <c r="B28" s="65" t="s">
        <v>51</v>
      </c>
      <c r="C28" s="130">
        <v>100</v>
      </c>
      <c r="D28" s="130">
        <v>100</v>
      </c>
      <c r="E28" s="105">
        <v>25</v>
      </c>
      <c r="F28" s="33">
        <f t="shared" si="1"/>
        <v>-75</v>
      </c>
      <c r="G28" s="38">
        <f t="shared" si="0"/>
        <v>25</v>
      </c>
    </row>
    <row r="29" spans="1:7" s="2" customFormat="1" ht="32.25" customHeight="1">
      <c r="A29" s="77"/>
      <c r="B29" s="65" t="s">
        <v>61</v>
      </c>
      <c r="C29" s="108"/>
      <c r="D29" s="108"/>
      <c r="E29" s="58"/>
      <c r="F29" s="42">
        <f t="shared" si="1"/>
        <v>0</v>
      </c>
      <c r="G29" s="39">
        <f t="shared" si="0"/>
        <v>0</v>
      </c>
    </row>
    <row r="30" spans="1:7" s="2" customFormat="1" ht="32.25" customHeight="1">
      <c r="A30" s="77"/>
      <c r="B30" s="143" t="s">
        <v>154</v>
      </c>
      <c r="C30" s="108">
        <v>0</v>
      </c>
      <c r="D30" s="108">
        <v>0</v>
      </c>
      <c r="E30" s="58">
        <v>3.39</v>
      </c>
      <c r="F30" s="42">
        <f t="shared" si="1"/>
        <v>3.39</v>
      </c>
      <c r="G30" s="39">
        <f t="shared" si="0"/>
        <v>0</v>
      </c>
    </row>
    <row r="31" spans="1:7" s="2" customFormat="1" ht="57" customHeight="1" thickBot="1">
      <c r="A31" s="87"/>
      <c r="B31" s="125" t="s">
        <v>94</v>
      </c>
      <c r="C31" s="53"/>
      <c r="D31" s="53"/>
      <c r="E31" s="133">
        <v>-2.91</v>
      </c>
      <c r="F31" s="42">
        <f t="shared" si="1"/>
        <v>-2.91</v>
      </c>
      <c r="G31" s="39">
        <f t="shared" si="0"/>
        <v>0</v>
      </c>
    </row>
    <row r="32" spans="1:7" s="2" customFormat="1" ht="15.75" thickBot="1">
      <c r="A32" s="78"/>
      <c r="B32" s="88" t="s">
        <v>52</v>
      </c>
      <c r="C32" s="123">
        <f>C9+C25</f>
        <v>1618.6000000000001</v>
      </c>
      <c r="D32" s="48">
        <f>D9+D25</f>
        <v>1618.6000000000001</v>
      </c>
      <c r="E32" s="135">
        <f>E9+E25</f>
        <v>363.85999999999996</v>
      </c>
      <c r="F32" s="48">
        <f t="shared" si="1"/>
        <v>-1254.7400000000002</v>
      </c>
      <c r="G32" s="43">
        <f t="shared" si="0"/>
        <v>22.47992091931298</v>
      </c>
    </row>
    <row r="33" spans="1:7" s="1" customFormat="1" ht="15" customHeight="1" thickBot="1">
      <c r="A33" s="146" t="s">
        <v>3</v>
      </c>
      <c r="B33" s="147"/>
      <c r="C33" s="147"/>
      <c r="D33" s="147"/>
      <c r="E33" s="147"/>
      <c r="F33" s="147"/>
      <c r="G33" s="147"/>
    </row>
    <row r="34" spans="1:7" s="1" customFormat="1" ht="20.25" customHeight="1">
      <c r="A34" s="80" t="s">
        <v>17</v>
      </c>
      <c r="B34" s="126" t="s">
        <v>63</v>
      </c>
      <c r="C34" s="121">
        <f>C35+C38+C59+C60+C61+C62+C63+C64+C65+C66+C67+C68+C69</f>
        <v>975.3</v>
      </c>
      <c r="D34" s="114">
        <f>D35+D38+D59+D60+D61+D62+D63+D64+D65+D66+D67+D68+D69</f>
        <v>975.3</v>
      </c>
      <c r="E34" s="117">
        <f>E35+E38+E59+E60+E61+E62+E63+E64+E65+E66+E67+E68+E69</f>
        <v>135.35</v>
      </c>
      <c r="F34" s="114">
        <f>E34-D34</f>
        <v>-839.9499999999999</v>
      </c>
      <c r="G34" s="118">
        <f t="shared" si="0"/>
        <v>13.877781195529582</v>
      </c>
    </row>
    <row r="35" spans="1:7" s="1" customFormat="1" ht="15" customHeight="1">
      <c r="A35" s="81" t="s">
        <v>19</v>
      </c>
      <c r="B35" s="64" t="s">
        <v>4</v>
      </c>
      <c r="C35" s="96">
        <f>C36+C37</f>
        <v>460.5</v>
      </c>
      <c r="D35" s="44">
        <f>D36+D37</f>
        <v>460.5</v>
      </c>
      <c r="E35" s="57">
        <f>E36+E37</f>
        <v>81.94</v>
      </c>
      <c r="F35" s="93">
        <f aca="true" t="shared" si="2" ref="F35:F96">E35-D35</f>
        <v>-378.56</v>
      </c>
      <c r="G35" s="94">
        <f t="shared" si="0"/>
        <v>17.793702497285558</v>
      </c>
    </row>
    <row r="36" spans="1:7" s="1" customFormat="1" ht="15" customHeight="1">
      <c r="A36" s="79"/>
      <c r="B36" s="65" t="s">
        <v>121</v>
      </c>
      <c r="C36" s="130">
        <v>460.5</v>
      </c>
      <c r="D36" s="95">
        <v>460.5</v>
      </c>
      <c r="E36" s="58">
        <v>81.94</v>
      </c>
      <c r="F36" s="33">
        <f t="shared" si="2"/>
        <v>-378.56</v>
      </c>
      <c r="G36" s="39">
        <f t="shared" si="0"/>
        <v>17.793702497285558</v>
      </c>
    </row>
    <row r="37" spans="1:7" s="1" customFormat="1" ht="24.75" customHeight="1" hidden="1">
      <c r="A37" s="79"/>
      <c r="B37" s="65" t="s">
        <v>110</v>
      </c>
      <c r="C37" s="124">
        <v>0</v>
      </c>
      <c r="D37" s="35">
        <v>0</v>
      </c>
      <c r="E37" s="58">
        <v>0</v>
      </c>
      <c r="F37" s="33">
        <f t="shared" si="2"/>
        <v>0</v>
      </c>
      <c r="G37" s="39">
        <f t="shared" si="0"/>
        <v>0</v>
      </c>
    </row>
    <row r="38" spans="1:7" s="1" customFormat="1" ht="15" customHeight="1">
      <c r="A38" s="81" t="s">
        <v>20</v>
      </c>
      <c r="B38" s="64" t="s">
        <v>6</v>
      </c>
      <c r="C38" s="107">
        <f>SUM(C39:C58)-C49</f>
        <v>490.20000000000005</v>
      </c>
      <c r="D38" s="93">
        <f>SUM(D39:D58)-D49</f>
        <v>490.20000000000005</v>
      </c>
      <c r="E38" s="104">
        <f>SUM(E39:E58)-E49</f>
        <v>47.349999999999994</v>
      </c>
      <c r="F38" s="93">
        <f t="shared" si="2"/>
        <v>-442.85</v>
      </c>
      <c r="G38" s="94">
        <f t="shared" si="0"/>
        <v>9.659322725418194</v>
      </c>
    </row>
    <row r="39" spans="1:7" s="1" customFormat="1" ht="12.75">
      <c r="A39" s="82"/>
      <c r="B39" s="65" t="s">
        <v>121</v>
      </c>
      <c r="C39" s="124">
        <v>334.7</v>
      </c>
      <c r="D39" s="35">
        <v>331.88</v>
      </c>
      <c r="E39" s="58">
        <v>31.75</v>
      </c>
      <c r="F39" s="33">
        <f t="shared" si="2"/>
        <v>-300.13</v>
      </c>
      <c r="G39" s="39">
        <f t="shared" si="0"/>
        <v>9.566710859346752</v>
      </c>
    </row>
    <row r="40" spans="1:7" s="1" customFormat="1" ht="12.75" hidden="1">
      <c r="A40" s="82"/>
      <c r="B40" s="65" t="s">
        <v>10</v>
      </c>
      <c r="C40" s="124">
        <v>0</v>
      </c>
      <c r="D40" s="35">
        <v>0</v>
      </c>
      <c r="E40" s="58"/>
      <c r="F40" s="33">
        <f t="shared" si="2"/>
        <v>0</v>
      </c>
      <c r="G40" s="39">
        <f t="shared" si="0"/>
        <v>0</v>
      </c>
    </row>
    <row r="41" spans="1:7" s="1" customFormat="1" ht="12.75">
      <c r="A41" s="82"/>
      <c r="B41" s="65" t="s">
        <v>9</v>
      </c>
      <c r="C41" s="124">
        <v>7</v>
      </c>
      <c r="D41" s="35">
        <v>7</v>
      </c>
      <c r="E41" s="58">
        <v>0.17</v>
      </c>
      <c r="F41" s="33">
        <f t="shared" si="2"/>
        <v>-6.83</v>
      </c>
      <c r="G41" s="39">
        <f t="shared" si="0"/>
        <v>2.428571428571429</v>
      </c>
    </row>
    <row r="42" spans="1:7" s="1" customFormat="1" ht="12.75" hidden="1">
      <c r="A42" s="82"/>
      <c r="B42" s="65" t="s">
        <v>29</v>
      </c>
      <c r="C42" s="124">
        <v>0</v>
      </c>
      <c r="D42" s="35">
        <v>0</v>
      </c>
      <c r="E42" s="58"/>
      <c r="F42" s="33">
        <f t="shared" si="2"/>
        <v>0</v>
      </c>
      <c r="G42" s="39">
        <f t="shared" si="0"/>
        <v>0</v>
      </c>
    </row>
    <row r="43" spans="1:7" s="1" customFormat="1" ht="12.75">
      <c r="A43" s="82"/>
      <c r="B43" s="65" t="s">
        <v>32</v>
      </c>
      <c r="C43" s="124">
        <v>28.5</v>
      </c>
      <c r="D43" s="35">
        <v>28.5</v>
      </c>
      <c r="E43" s="58"/>
      <c r="F43" s="33">
        <f t="shared" si="2"/>
        <v>-28.5</v>
      </c>
      <c r="G43" s="39">
        <f t="shared" si="0"/>
        <v>0</v>
      </c>
    </row>
    <row r="44" spans="1:7" s="1" customFormat="1" ht="12.75">
      <c r="A44" s="82"/>
      <c r="B44" s="65" t="s">
        <v>30</v>
      </c>
      <c r="C44" s="124">
        <v>22.3</v>
      </c>
      <c r="D44" s="35">
        <v>22.3</v>
      </c>
      <c r="E44" s="58"/>
      <c r="F44" s="33">
        <f t="shared" si="2"/>
        <v>-22.3</v>
      </c>
      <c r="G44" s="39">
        <f t="shared" si="0"/>
        <v>0</v>
      </c>
    </row>
    <row r="45" spans="1:7" s="1" customFormat="1" ht="12.75" hidden="1">
      <c r="A45" s="82"/>
      <c r="B45" s="65" t="s">
        <v>31</v>
      </c>
      <c r="C45" s="124">
        <v>0</v>
      </c>
      <c r="D45" s="35">
        <v>0</v>
      </c>
      <c r="E45" s="58"/>
      <c r="F45" s="33">
        <f t="shared" si="2"/>
        <v>0</v>
      </c>
      <c r="G45" s="39">
        <f t="shared" si="0"/>
        <v>0</v>
      </c>
    </row>
    <row r="46" spans="1:7" s="1" customFormat="1" ht="12.75" hidden="1">
      <c r="A46" s="82"/>
      <c r="B46" s="65" t="s">
        <v>118</v>
      </c>
      <c r="C46" s="124">
        <v>0</v>
      </c>
      <c r="D46" s="35">
        <v>0</v>
      </c>
      <c r="E46" s="58"/>
      <c r="F46" s="33">
        <f t="shared" si="2"/>
        <v>0</v>
      </c>
      <c r="G46" s="39">
        <f t="shared" si="0"/>
        <v>0</v>
      </c>
    </row>
    <row r="47" spans="1:7" s="1" customFormat="1" ht="12.75">
      <c r="A47" s="82"/>
      <c r="B47" s="65" t="s">
        <v>7</v>
      </c>
      <c r="C47" s="124">
        <v>6</v>
      </c>
      <c r="D47" s="35">
        <v>6</v>
      </c>
      <c r="E47" s="58">
        <v>0.5</v>
      </c>
      <c r="F47" s="33">
        <f t="shared" si="2"/>
        <v>-5.5</v>
      </c>
      <c r="G47" s="39">
        <f t="shared" si="0"/>
        <v>8.333333333333332</v>
      </c>
    </row>
    <row r="48" spans="1:7" s="1" customFormat="1" ht="12.75">
      <c r="A48" s="82"/>
      <c r="B48" s="65" t="s">
        <v>8</v>
      </c>
      <c r="C48" s="124">
        <v>29.3</v>
      </c>
      <c r="D48" s="35">
        <v>29.3</v>
      </c>
      <c r="E48" s="58">
        <v>1.66</v>
      </c>
      <c r="F48" s="33">
        <f t="shared" si="2"/>
        <v>-27.64</v>
      </c>
      <c r="G48" s="39">
        <f t="shared" si="0"/>
        <v>5.665529010238908</v>
      </c>
    </row>
    <row r="49" spans="1:7" s="1" customFormat="1" ht="12.75">
      <c r="A49" s="82"/>
      <c r="B49" s="65" t="s">
        <v>122</v>
      </c>
      <c r="C49" s="122">
        <v>1.5</v>
      </c>
      <c r="D49" s="91">
        <v>1.5</v>
      </c>
      <c r="E49" s="58"/>
      <c r="F49" s="33">
        <f t="shared" si="2"/>
        <v>-1.5</v>
      </c>
      <c r="G49" s="39">
        <f t="shared" si="0"/>
        <v>0</v>
      </c>
    </row>
    <row r="50" spans="1:7" s="1" customFormat="1" ht="12.75">
      <c r="A50" s="82"/>
      <c r="B50" s="65" t="s">
        <v>98</v>
      </c>
      <c r="C50" s="124">
        <v>0</v>
      </c>
      <c r="D50" s="35">
        <v>0</v>
      </c>
      <c r="E50" s="58"/>
      <c r="F50" s="33">
        <f t="shared" si="2"/>
        <v>0</v>
      </c>
      <c r="G50" s="39">
        <f t="shared" si="0"/>
        <v>0</v>
      </c>
    </row>
    <row r="51" spans="1:7" s="1" customFormat="1" ht="12.75" hidden="1">
      <c r="A51" s="82"/>
      <c r="B51" s="65" t="s">
        <v>119</v>
      </c>
      <c r="C51" s="124">
        <v>0</v>
      </c>
      <c r="D51" s="35">
        <v>0</v>
      </c>
      <c r="E51" s="58"/>
      <c r="F51" s="33">
        <f t="shared" si="2"/>
        <v>0</v>
      </c>
      <c r="G51" s="39">
        <f t="shared" si="0"/>
        <v>0</v>
      </c>
    </row>
    <row r="52" spans="1:7" s="1" customFormat="1" ht="25.5">
      <c r="A52" s="82"/>
      <c r="B52" s="65" t="s">
        <v>110</v>
      </c>
      <c r="C52" s="124">
        <v>0</v>
      </c>
      <c r="D52" s="35">
        <v>2.82</v>
      </c>
      <c r="E52" s="58">
        <v>2.82</v>
      </c>
      <c r="F52" s="33">
        <f t="shared" si="2"/>
        <v>0</v>
      </c>
      <c r="G52" s="39">
        <f t="shared" si="0"/>
        <v>100</v>
      </c>
    </row>
    <row r="53" spans="1:7" s="1" customFormat="1" ht="12.75">
      <c r="A53" s="82"/>
      <c r="B53" s="65" t="s">
        <v>99</v>
      </c>
      <c r="C53" s="124">
        <v>2.1</v>
      </c>
      <c r="D53" s="35">
        <v>2.1</v>
      </c>
      <c r="E53" s="58">
        <v>1.5</v>
      </c>
      <c r="F53" s="33">
        <f t="shared" si="2"/>
        <v>-0.6000000000000001</v>
      </c>
      <c r="G53" s="39">
        <f t="shared" si="0"/>
        <v>71.42857142857143</v>
      </c>
    </row>
    <row r="54" spans="1:7" s="1" customFormat="1" ht="38.25" hidden="1">
      <c r="A54" s="82"/>
      <c r="B54" s="65" t="s">
        <v>102</v>
      </c>
      <c r="C54" s="124">
        <v>0</v>
      </c>
      <c r="D54" s="35">
        <v>0</v>
      </c>
      <c r="E54" s="58"/>
      <c r="F54" s="33">
        <f t="shared" si="2"/>
        <v>0</v>
      </c>
      <c r="G54" s="39">
        <f t="shared" si="0"/>
        <v>0</v>
      </c>
    </row>
    <row r="55" spans="1:7" s="1" customFormat="1" ht="25.5" hidden="1">
      <c r="A55" s="82"/>
      <c r="B55" s="65" t="s">
        <v>113</v>
      </c>
      <c r="C55" s="124">
        <v>0</v>
      </c>
      <c r="D55" s="35">
        <v>0</v>
      </c>
      <c r="E55" s="58"/>
      <c r="F55" s="33">
        <f t="shared" si="2"/>
        <v>0</v>
      </c>
      <c r="G55" s="39">
        <f t="shared" si="0"/>
        <v>0</v>
      </c>
    </row>
    <row r="56" spans="1:7" s="1" customFormat="1" ht="16.5" customHeight="1">
      <c r="A56" s="82"/>
      <c r="B56" s="65" t="s">
        <v>33</v>
      </c>
      <c r="C56" s="124">
        <v>0</v>
      </c>
      <c r="D56" s="35">
        <v>0</v>
      </c>
      <c r="E56" s="58"/>
      <c r="F56" s="33">
        <f t="shared" si="2"/>
        <v>0</v>
      </c>
      <c r="G56" s="39">
        <f t="shared" si="0"/>
        <v>0</v>
      </c>
    </row>
    <row r="57" spans="1:7" s="1" customFormat="1" ht="12.75">
      <c r="A57" s="82"/>
      <c r="B57" s="65" t="s">
        <v>97</v>
      </c>
      <c r="C57" s="124">
        <v>56.3</v>
      </c>
      <c r="D57" s="35">
        <v>56.3</v>
      </c>
      <c r="E57" s="58">
        <v>8.95</v>
      </c>
      <c r="F57" s="33">
        <f t="shared" si="2"/>
        <v>-47.349999999999994</v>
      </c>
      <c r="G57" s="39">
        <f t="shared" si="0"/>
        <v>15.896980461811722</v>
      </c>
    </row>
    <row r="58" spans="1:7" s="1" customFormat="1" ht="12.75">
      <c r="A58" s="82"/>
      <c r="B58" s="65" t="s">
        <v>120</v>
      </c>
      <c r="C58" s="124">
        <v>4</v>
      </c>
      <c r="D58" s="35">
        <v>4</v>
      </c>
      <c r="E58" s="58"/>
      <c r="F58" s="33">
        <f t="shared" si="2"/>
        <v>-4</v>
      </c>
      <c r="G58" s="39">
        <f t="shared" si="0"/>
        <v>0</v>
      </c>
    </row>
    <row r="59" spans="1:7" s="1" customFormat="1" ht="24" customHeight="1">
      <c r="A59" s="81" t="s">
        <v>21</v>
      </c>
      <c r="B59" s="64" t="s">
        <v>104</v>
      </c>
      <c r="C59" s="136">
        <v>1</v>
      </c>
      <c r="D59" s="97">
        <v>1</v>
      </c>
      <c r="E59" s="57"/>
      <c r="F59" s="44">
        <f t="shared" si="2"/>
        <v>-1</v>
      </c>
      <c r="G59" s="45">
        <f t="shared" si="0"/>
        <v>0</v>
      </c>
    </row>
    <row r="60" spans="1:7" s="1" customFormat="1" ht="19.5" customHeight="1" hidden="1">
      <c r="A60" s="81" t="s">
        <v>22</v>
      </c>
      <c r="B60" s="64" t="s">
        <v>114</v>
      </c>
      <c r="C60" s="136">
        <v>0</v>
      </c>
      <c r="D60" s="97">
        <v>0</v>
      </c>
      <c r="E60" s="57"/>
      <c r="F60" s="44">
        <f t="shared" si="2"/>
        <v>0</v>
      </c>
      <c r="G60" s="45">
        <f t="shared" si="0"/>
        <v>0</v>
      </c>
    </row>
    <row r="61" spans="1:7" s="1" customFormat="1" ht="17.25" customHeight="1">
      <c r="A61" s="81" t="s">
        <v>41</v>
      </c>
      <c r="B61" s="64" t="s">
        <v>90</v>
      </c>
      <c r="C61" s="124">
        <v>0</v>
      </c>
      <c r="D61" s="35">
        <v>0</v>
      </c>
      <c r="E61" s="58"/>
      <c r="F61" s="33">
        <f t="shared" si="2"/>
        <v>0</v>
      </c>
      <c r="G61" s="39">
        <f t="shared" si="0"/>
        <v>0</v>
      </c>
    </row>
    <row r="62" spans="1:7" s="1" customFormat="1" ht="24" customHeight="1" hidden="1">
      <c r="A62" s="81" t="s">
        <v>42</v>
      </c>
      <c r="B62" s="64" t="s">
        <v>91</v>
      </c>
      <c r="C62" s="136">
        <v>0</v>
      </c>
      <c r="D62" s="97">
        <v>0</v>
      </c>
      <c r="E62" s="104"/>
      <c r="F62" s="44">
        <f t="shared" si="2"/>
        <v>0</v>
      </c>
      <c r="G62" s="45">
        <f t="shared" si="0"/>
        <v>0</v>
      </c>
    </row>
    <row r="63" spans="1:7" s="6" customFormat="1" ht="24" customHeight="1" hidden="1">
      <c r="A63" s="81" t="s">
        <v>69</v>
      </c>
      <c r="B63" s="64" t="s">
        <v>5</v>
      </c>
      <c r="C63" s="136">
        <v>0</v>
      </c>
      <c r="D63" s="97">
        <v>0</v>
      </c>
      <c r="E63" s="104"/>
      <c r="F63" s="44">
        <f t="shared" si="2"/>
        <v>0</v>
      </c>
      <c r="G63" s="56">
        <f t="shared" si="0"/>
        <v>0</v>
      </c>
    </row>
    <row r="64" spans="1:7" s="6" customFormat="1" ht="16.5" customHeight="1">
      <c r="A64" s="81" t="s">
        <v>80</v>
      </c>
      <c r="B64" s="64" t="s">
        <v>125</v>
      </c>
      <c r="C64" s="136">
        <v>3.3</v>
      </c>
      <c r="D64" s="97">
        <v>3.3</v>
      </c>
      <c r="E64" s="57">
        <v>1.05</v>
      </c>
      <c r="F64" s="44">
        <f t="shared" si="2"/>
        <v>-2.25</v>
      </c>
      <c r="G64" s="45">
        <f t="shared" si="0"/>
        <v>31.818181818181824</v>
      </c>
    </row>
    <row r="65" spans="1:7" s="6" customFormat="1" ht="15" customHeight="1">
      <c r="A65" s="81" t="s">
        <v>89</v>
      </c>
      <c r="B65" s="64" t="s">
        <v>124</v>
      </c>
      <c r="C65" s="136">
        <v>15.3</v>
      </c>
      <c r="D65" s="97">
        <v>15.3</v>
      </c>
      <c r="E65" s="104">
        <v>5.01</v>
      </c>
      <c r="F65" s="44">
        <f t="shared" si="2"/>
        <v>-10.290000000000001</v>
      </c>
      <c r="G65" s="45">
        <f t="shared" si="0"/>
        <v>32.745098039215684</v>
      </c>
    </row>
    <row r="66" spans="1:7" s="6" customFormat="1" ht="25.5" customHeight="1" hidden="1">
      <c r="A66" s="81" t="s">
        <v>92</v>
      </c>
      <c r="B66" s="64" t="s">
        <v>70</v>
      </c>
      <c r="C66" s="137">
        <v>0</v>
      </c>
      <c r="D66" s="98">
        <v>0</v>
      </c>
      <c r="E66" s="104"/>
      <c r="F66" s="44">
        <f t="shared" si="2"/>
        <v>0</v>
      </c>
      <c r="G66" s="45">
        <f t="shared" si="0"/>
        <v>0</v>
      </c>
    </row>
    <row r="67" spans="1:7" s="6" customFormat="1" ht="14.25" customHeight="1">
      <c r="A67" s="81" t="s">
        <v>95</v>
      </c>
      <c r="B67" s="64" t="s">
        <v>76</v>
      </c>
      <c r="C67" s="136">
        <v>0</v>
      </c>
      <c r="D67" s="97">
        <v>0</v>
      </c>
      <c r="E67" s="104"/>
      <c r="F67" s="44">
        <f t="shared" si="2"/>
        <v>0</v>
      </c>
      <c r="G67" s="45">
        <f t="shared" si="0"/>
        <v>0</v>
      </c>
    </row>
    <row r="68" spans="1:7" s="6" customFormat="1" ht="16.5" customHeight="1">
      <c r="A68" s="81" t="s">
        <v>103</v>
      </c>
      <c r="B68" s="64" t="s">
        <v>88</v>
      </c>
      <c r="C68" s="136">
        <v>5</v>
      </c>
      <c r="D68" s="97">
        <v>5</v>
      </c>
      <c r="E68" s="104"/>
      <c r="F68" s="44">
        <f t="shared" si="2"/>
        <v>-5</v>
      </c>
      <c r="G68" s="45">
        <f t="shared" si="0"/>
        <v>0</v>
      </c>
    </row>
    <row r="69" spans="1:7" s="6" customFormat="1" ht="16.5" customHeight="1">
      <c r="A69" s="81" t="s">
        <v>115</v>
      </c>
      <c r="B69" s="66" t="s">
        <v>82</v>
      </c>
      <c r="C69" s="136">
        <v>0</v>
      </c>
      <c r="D69" s="97">
        <v>0</v>
      </c>
      <c r="E69" s="104"/>
      <c r="F69" s="44">
        <f t="shared" si="2"/>
        <v>0</v>
      </c>
      <c r="G69" s="45">
        <f t="shared" si="0"/>
        <v>0</v>
      </c>
    </row>
    <row r="70" spans="1:7" s="1" customFormat="1" ht="15.75" customHeight="1">
      <c r="A70" s="30" t="s">
        <v>18</v>
      </c>
      <c r="B70" s="67" t="s">
        <v>39</v>
      </c>
      <c r="C70" s="138">
        <v>100</v>
      </c>
      <c r="D70" s="99">
        <v>100</v>
      </c>
      <c r="E70" s="73"/>
      <c r="F70" s="46">
        <f t="shared" si="2"/>
        <v>-100</v>
      </c>
      <c r="G70" s="92">
        <f t="shared" si="0"/>
        <v>0</v>
      </c>
    </row>
    <row r="71" spans="1:7" s="1" customFormat="1" ht="32.25" customHeight="1">
      <c r="A71" s="30" t="s">
        <v>25</v>
      </c>
      <c r="B71" s="67" t="s">
        <v>62</v>
      </c>
      <c r="C71" s="138">
        <f>C72+C73</f>
        <v>0</v>
      </c>
      <c r="D71" s="99">
        <f>D72+D73</f>
        <v>0</v>
      </c>
      <c r="E71" s="73">
        <f>E72+E73</f>
        <v>0</v>
      </c>
      <c r="F71" s="46">
        <f t="shared" si="2"/>
        <v>0</v>
      </c>
      <c r="G71" s="92">
        <f t="shared" si="0"/>
        <v>0</v>
      </c>
    </row>
    <row r="72" spans="1:7" s="1" customFormat="1" ht="19.5" customHeight="1">
      <c r="A72" s="82"/>
      <c r="B72" s="141" t="s">
        <v>73</v>
      </c>
      <c r="C72" s="124">
        <v>0</v>
      </c>
      <c r="D72" s="35">
        <v>0</v>
      </c>
      <c r="E72" s="105"/>
      <c r="F72" s="46">
        <f t="shared" si="2"/>
        <v>0</v>
      </c>
      <c r="G72" s="39">
        <f t="shared" si="0"/>
        <v>0</v>
      </c>
    </row>
    <row r="73" spans="1:7" s="1" customFormat="1" ht="21" customHeight="1" hidden="1">
      <c r="A73" s="79" t="s">
        <v>67</v>
      </c>
      <c r="B73" s="68" t="s">
        <v>72</v>
      </c>
      <c r="C73" s="137">
        <v>0</v>
      </c>
      <c r="D73" s="98">
        <v>0</v>
      </c>
      <c r="E73" s="105">
        <v>0</v>
      </c>
      <c r="F73" s="100">
        <f t="shared" si="2"/>
        <v>0</v>
      </c>
      <c r="G73" s="101">
        <f t="shared" si="0"/>
        <v>0</v>
      </c>
    </row>
    <row r="74" spans="1:7" s="1" customFormat="1" ht="17.25" customHeight="1">
      <c r="A74" s="15" t="s">
        <v>23</v>
      </c>
      <c r="B74" s="67" t="s">
        <v>34</v>
      </c>
      <c r="C74" s="59">
        <f>SUM(C75:C80)</f>
        <v>270.2</v>
      </c>
      <c r="D74" s="55">
        <f>SUM(D75:D80)</f>
        <v>270.2</v>
      </c>
      <c r="E74" s="59">
        <f>SUM(E75:E80)</f>
        <v>23.76</v>
      </c>
      <c r="F74" s="60">
        <f t="shared" si="2"/>
        <v>-246.44</v>
      </c>
      <c r="G74" s="61">
        <f>IF(D74=0,0,E74/D74*100)</f>
        <v>8.793486306439675</v>
      </c>
    </row>
    <row r="75" spans="1:7" s="1" customFormat="1" ht="17.25" customHeight="1" hidden="1">
      <c r="A75" s="15"/>
      <c r="B75" s="68" t="s">
        <v>129</v>
      </c>
      <c r="C75" s="111">
        <v>0</v>
      </c>
      <c r="D75" s="62">
        <v>0</v>
      </c>
      <c r="E75" s="111">
        <v>0</v>
      </c>
      <c r="F75" s="69">
        <f t="shared" si="2"/>
        <v>0</v>
      </c>
      <c r="G75" s="63">
        <f>IF(D75=0,0,E75/D75*100)</f>
        <v>0</v>
      </c>
    </row>
    <row r="76" spans="1:7" s="1" customFormat="1" ht="15" customHeight="1" hidden="1">
      <c r="A76" s="74"/>
      <c r="B76" s="68" t="s">
        <v>35</v>
      </c>
      <c r="C76" s="138">
        <v>0</v>
      </c>
      <c r="D76" s="99">
        <v>0</v>
      </c>
      <c r="E76" s="105">
        <v>0</v>
      </c>
      <c r="F76" s="46">
        <f t="shared" si="2"/>
        <v>0</v>
      </c>
      <c r="G76" s="92">
        <f aca="true" t="shared" si="3" ref="G76:G96">IF(D76=0,0,E76/D76*100)</f>
        <v>0</v>
      </c>
    </row>
    <row r="77" spans="1:7" s="1" customFormat="1" ht="16.5" customHeight="1">
      <c r="A77" s="74"/>
      <c r="B77" s="68" t="s">
        <v>79</v>
      </c>
      <c r="C77" s="137">
        <v>248.2</v>
      </c>
      <c r="D77" s="98">
        <v>248.2</v>
      </c>
      <c r="E77" s="58">
        <v>23.76</v>
      </c>
      <c r="F77" s="33">
        <f t="shared" si="2"/>
        <v>-224.44</v>
      </c>
      <c r="G77" s="101">
        <f t="shared" si="3"/>
        <v>9.572925060435134</v>
      </c>
    </row>
    <row r="78" spans="1:7" s="1" customFormat="1" ht="27.75" customHeight="1">
      <c r="A78" s="74"/>
      <c r="B78" s="68" t="s">
        <v>105</v>
      </c>
      <c r="C78" s="137">
        <v>10</v>
      </c>
      <c r="D78" s="98">
        <v>10</v>
      </c>
      <c r="E78" s="58"/>
      <c r="F78" s="33">
        <f t="shared" si="2"/>
        <v>-10</v>
      </c>
      <c r="G78" s="101">
        <f t="shared" si="3"/>
        <v>0</v>
      </c>
    </row>
    <row r="79" spans="1:7" s="1" customFormat="1" ht="27" customHeight="1">
      <c r="A79" s="74"/>
      <c r="B79" s="68" t="s">
        <v>107</v>
      </c>
      <c r="C79" s="137">
        <v>12</v>
      </c>
      <c r="D79" s="98">
        <v>12</v>
      </c>
      <c r="E79" s="58"/>
      <c r="F79" s="33">
        <f t="shared" si="2"/>
        <v>-12</v>
      </c>
      <c r="G79" s="101">
        <f t="shared" si="3"/>
        <v>0</v>
      </c>
    </row>
    <row r="80" spans="1:7" s="1" customFormat="1" ht="21" customHeight="1">
      <c r="A80" s="74"/>
      <c r="B80" s="68" t="s">
        <v>36</v>
      </c>
      <c r="C80" s="137">
        <v>0</v>
      </c>
      <c r="D80" s="98">
        <v>0</v>
      </c>
      <c r="E80" s="105"/>
      <c r="F80" s="33">
        <f t="shared" si="2"/>
        <v>0</v>
      </c>
      <c r="G80" s="101">
        <f t="shared" si="3"/>
        <v>0</v>
      </c>
    </row>
    <row r="81" spans="1:7" s="1" customFormat="1" ht="19.5" customHeight="1">
      <c r="A81" s="30" t="s">
        <v>24</v>
      </c>
      <c r="B81" s="67" t="s">
        <v>2</v>
      </c>
      <c r="C81" s="138">
        <f>C82+C83</f>
        <v>273.1</v>
      </c>
      <c r="D81" s="99">
        <f>D82+D83</f>
        <v>273.1</v>
      </c>
      <c r="E81" s="73">
        <f>E82+E83</f>
        <v>5.13</v>
      </c>
      <c r="F81" s="44">
        <f t="shared" si="2"/>
        <v>-267.97</v>
      </c>
      <c r="G81" s="92">
        <f t="shared" si="3"/>
        <v>1.8784328084950568</v>
      </c>
    </row>
    <row r="82" spans="1:7" s="6" customFormat="1" ht="15" customHeight="1" hidden="1">
      <c r="A82" s="81" t="s">
        <v>37</v>
      </c>
      <c r="B82" s="64" t="s">
        <v>13</v>
      </c>
      <c r="C82" s="138">
        <v>0</v>
      </c>
      <c r="D82" s="99">
        <v>0</v>
      </c>
      <c r="E82" s="104">
        <v>0</v>
      </c>
      <c r="F82" s="44">
        <f t="shared" si="2"/>
        <v>0</v>
      </c>
      <c r="G82" s="45">
        <f t="shared" si="3"/>
        <v>0</v>
      </c>
    </row>
    <row r="83" spans="1:7" s="6" customFormat="1" ht="15" customHeight="1">
      <c r="A83" s="81" t="s">
        <v>38</v>
      </c>
      <c r="B83" s="64" t="s">
        <v>15</v>
      </c>
      <c r="C83" s="136">
        <f>SUM(C84:C89)</f>
        <v>273.1</v>
      </c>
      <c r="D83" s="97">
        <f>SUM(D84:D89)</f>
        <v>273.1</v>
      </c>
      <c r="E83" s="104">
        <f>SUM(E84:E89)</f>
        <v>5.13</v>
      </c>
      <c r="F83" s="44">
        <f t="shared" si="2"/>
        <v>-267.97</v>
      </c>
      <c r="G83" s="94">
        <f t="shared" si="3"/>
        <v>1.8784328084950568</v>
      </c>
    </row>
    <row r="84" spans="1:7" s="13" customFormat="1" ht="15.75" customHeight="1">
      <c r="A84" s="82"/>
      <c r="B84" s="65" t="s">
        <v>123</v>
      </c>
      <c r="C84" s="124">
        <v>167</v>
      </c>
      <c r="D84" s="35">
        <v>120</v>
      </c>
      <c r="E84" s="58">
        <v>5.13</v>
      </c>
      <c r="F84" s="33">
        <f t="shared" si="2"/>
        <v>-114.87</v>
      </c>
      <c r="G84" s="39">
        <f t="shared" si="3"/>
        <v>4.2749999999999995</v>
      </c>
    </row>
    <row r="85" spans="1:7" s="13" customFormat="1" ht="17.25" customHeight="1">
      <c r="A85" s="82"/>
      <c r="B85" s="65" t="s">
        <v>14</v>
      </c>
      <c r="C85" s="124">
        <v>4.5</v>
      </c>
      <c r="D85" s="35">
        <v>51.5</v>
      </c>
      <c r="E85" s="58"/>
      <c r="F85" s="33">
        <f t="shared" si="2"/>
        <v>-51.5</v>
      </c>
      <c r="G85" s="39">
        <f t="shared" si="3"/>
        <v>0</v>
      </c>
    </row>
    <row r="86" spans="1:7" s="13" customFormat="1" ht="12.75">
      <c r="A86" s="82"/>
      <c r="B86" s="65" t="s">
        <v>40</v>
      </c>
      <c r="C86" s="124">
        <v>24</v>
      </c>
      <c r="D86" s="35">
        <v>24</v>
      </c>
      <c r="E86" s="58"/>
      <c r="F86" s="33">
        <f t="shared" si="2"/>
        <v>-24</v>
      </c>
      <c r="G86" s="39">
        <f t="shared" si="3"/>
        <v>0</v>
      </c>
    </row>
    <row r="87" spans="1:7" s="13" customFormat="1" ht="15.75" customHeight="1">
      <c r="A87" s="82"/>
      <c r="B87" s="65" t="s">
        <v>12</v>
      </c>
      <c r="C87" s="124">
        <v>39.6</v>
      </c>
      <c r="D87" s="35">
        <v>39.6</v>
      </c>
      <c r="E87" s="58"/>
      <c r="F87" s="33">
        <f t="shared" si="2"/>
        <v>-39.6</v>
      </c>
      <c r="G87" s="39">
        <f t="shared" si="3"/>
        <v>0</v>
      </c>
    </row>
    <row r="88" spans="1:9" s="13" customFormat="1" ht="15.75" customHeight="1">
      <c r="A88" s="82"/>
      <c r="B88" s="65" t="s">
        <v>11</v>
      </c>
      <c r="C88" s="124">
        <v>38</v>
      </c>
      <c r="D88" s="35">
        <v>38</v>
      </c>
      <c r="E88" s="58"/>
      <c r="F88" s="33">
        <f t="shared" si="2"/>
        <v>-38</v>
      </c>
      <c r="G88" s="39">
        <f t="shared" si="3"/>
        <v>0</v>
      </c>
      <c r="I88" s="13" t="s">
        <v>87</v>
      </c>
    </row>
    <row r="89" spans="1:7" s="13" customFormat="1" ht="15.75" customHeight="1" hidden="1">
      <c r="A89" s="82"/>
      <c r="B89" s="65" t="s">
        <v>106</v>
      </c>
      <c r="C89" s="124">
        <v>0</v>
      </c>
      <c r="D89" s="35">
        <v>0</v>
      </c>
      <c r="E89" s="58">
        <v>0</v>
      </c>
      <c r="F89" s="33">
        <f t="shared" si="2"/>
        <v>0</v>
      </c>
      <c r="G89" s="39">
        <f t="shared" si="3"/>
        <v>0</v>
      </c>
    </row>
    <row r="90" spans="1:7" s="14" customFormat="1" ht="27" customHeight="1" hidden="1">
      <c r="A90" s="30" t="s">
        <v>26</v>
      </c>
      <c r="B90" s="90" t="s">
        <v>127</v>
      </c>
      <c r="C90" s="136">
        <v>0</v>
      </c>
      <c r="D90" s="97">
        <v>0</v>
      </c>
      <c r="E90" s="57">
        <v>0</v>
      </c>
      <c r="F90" s="44">
        <f t="shared" si="2"/>
        <v>0</v>
      </c>
      <c r="G90" s="45">
        <f t="shared" si="3"/>
        <v>0</v>
      </c>
    </row>
    <row r="91" spans="1:7" s="14" customFormat="1" ht="18.75" customHeight="1" thickBot="1">
      <c r="A91" s="32" t="s">
        <v>27</v>
      </c>
      <c r="B91" s="127" t="s">
        <v>126</v>
      </c>
      <c r="C91" s="139">
        <v>0</v>
      </c>
      <c r="D91" s="102">
        <v>0</v>
      </c>
      <c r="E91" s="57"/>
      <c r="F91" s="44">
        <f t="shared" si="2"/>
        <v>0</v>
      </c>
      <c r="G91" s="45">
        <f t="shared" si="3"/>
        <v>0</v>
      </c>
    </row>
    <row r="92" spans="1:7" s="14" customFormat="1" ht="18.75" customHeight="1" hidden="1">
      <c r="A92" s="30" t="s">
        <v>28</v>
      </c>
      <c r="B92" s="67" t="s">
        <v>71</v>
      </c>
      <c r="C92" s="139">
        <v>0</v>
      </c>
      <c r="D92" s="102">
        <v>0</v>
      </c>
      <c r="E92" s="57">
        <v>0</v>
      </c>
      <c r="F92" s="44">
        <f t="shared" si="2"/>
        <v>0</v>
      </c>
      <c r="G92" s="45">
        <f t="shared" si="3"/>
        <v>0</v>
      </c>
    </row>
    <row r="93" spans="1:7" s="14" customFormat="1" ht="18.75" customHeight="1" hidden="1">
      <c r="A93" s="34" t="s">
        <v>83</v>
      </c>
      <c r="B93" s="67" t="s">
        <v>86</v>
      </c>
      <c r="C93" s="139">
        <v>0</v>
      </c>
      <c r="D93" s="102">
        <v>0</v>
      </c>
      <c r="E93" s="57">
        <v>0</v>
      </c>
      <c r="F93" s="44">
        <f t="shared" si="2"/>
        <v>0</v>
      </c>
      <c r="G93" s="45">
        <f t="shared" si="3"/>
        <v>0</v>
      </c>
    </row>
    <row r="94" spans="1:7" s="14" customFormat="1" ht="18.75" customHeight="1" hidden="1">
      <c r="A94" s="83" t="s">
        <v>78</v>
      </c>
      <c r="B94" s="127" t="s">
        <v>117</v>
      </c>
      <c r="C94" s="139">
        <v>0</v>
      </c>
      <c r="D94" s="102">
        <v>0</v>
      </c>
      <c r="E94" s="57">
        <v>0</v>
      </c>
      <c r="F94" s="44">
        <f t="shared" si="2"/>
        <v>0</v>
      </c>
      <c r="G94" s="45">
        <f t="shared" si="3"/>
        <v>0</v>
      </c>
    </row>
    <row r="95" spans="1:9" s="14" customFormat="1" ht="16.5" customHeight="1" hidden="1" thickBot="1">
      <c r="A95" s="30" t="s">
        <v>116</v>
      </c>
      <c r="B95" s="90" t="s">
        <v>93</v>
      </c>
      <c r="C95" s="140">
        <v>0</v>
      </c>
      <c r="D95" s="112">
        <v>0</v>
      </c>
      <c r="E95" s="103">
        <v>0</v>
      </c>
      <c r="F95" s="84">
        <f t="shared" si="2"/>
        <v>0</v>
      </c>
      <c r="G95" s="85">
        <f t="shared" si="3"/>
        <v>0</v>
      </c>
      <c r="I95" s="51" t="s">
        <v>87</v>
      </c>
    </row>
    <row r="96" spans="1:9" s="14" customFormat="1" ht="20.25" customHeight="1" thickBot="1">
      <c r="A96" s="78"/>
      <c r="B96" s="128" t="s">
        <v>1</v>
      </c>
      <c r="C96" s="115">
        <f>C34+C70+C71+C74+C81+C90+C91+C92+C93+C94+C95</f>
        <v>1618.6</v>
      </c>
      <c r="D96" s="37">
        <f>D34+D70+D71+D74+D81+D90+D91+D92+D93+D94+D95</f>
        <v>1618.6</v>
      </c>
      <c r="E96" s="115">
        <f>E34+E70+E71+E74+E81+E90+E91+E92+E93+E94+E95</f>
        <v>164.23999999999998</v>
      </c>
      <c r="F96" s="37">
        <f t="shared" si="2"/>
        <v>-1454.36</v>
      </c>
      <c r="G96" s="47">
        <f t="shared" si="3"/>
        <v>10.147040652415667</v>
      </c>
      <c r="H96" s="50">
        <f>D96-C96-D102</f>
        <v>0</v>
      </c>
      <c r="I96" s="54">
        <f>D97+D128</f>
        <v>0</v>
      </c>
    </row>
    <row r="97" spans="1:7" s="13" customFormat="1" ht="18" customHeight="1" thickBot="1">
      <c r="A97" s="86"/>
      <c r="B97" s="88" t="s">
        <v>55</v>
      </c>
      <c r="C97" s="115">
        <f>C32-C96</f>
        <v>0</v>
      </c>
      <c r="D97" s="37">
        <f>D32-D96</f>
        <v>0</v>
      </c>
      <c r="E97" s="132">
        <f>E32-E96</f>
        <v>199.61999999999998</v>
      </c>
      <c r="F97" s="37"/>
      <c r="G97" s="43"/>
    </row>
    <row r="98" spans="1:7" s="4" customFormat="1" ht="18" customHeight="1">
      <c r="A98" s="16"/>
      <c r="B98" s="16"/>
      <c r="C98" s="23"/>
      <c r="D98" s="24"/>
      <c r="E98" s="70"/>
      <c r="F98" s="23"/>
      <c r="G98" s="23"/>
    </row>
    <row r="99" spans="2:7" s="4" customFormat="1" ht="17.25" customHeight="1">
      <c r="B99" s="18"/>
      <c r="C99" s="23"/>
      <c r="E99" s="71"/>
      <c r="F99" s="23"/>
      <c r="G99" s="23"/>
    </row>
    <row r="100" spans="3:7" s="4" customFormat="1" ht="13.5" customHeight="1">
      <c r="C100" s="23"/>
      <c r="D100" s="23"/>
      <c r="E100" s="89"/>
      <c r="F100" s="25"/>
      <c r="G100" s="23"/>
    </row>
    <row r="101" spans="1:7" s="4" customFormat="1" ht="12.75" customHeight="1" hidden="1">
      <c r="A101" s="4" t="s">
        <v>57</v>
      </c>
      <c r="C101" s="23"/>
      <c r="D101" s="23"/>
      <c r="E101" s="70"/>
      <c r="F101" s="23"/>
      <c r="G101" s="23"/>
    </row>
    <row r="102" spans="1:4" ht="12.75" customHeight="1" hidden="1">
      <c r="A102" s="149" t="s">
        <v>58</v>
      </c>
      <c r="B102" s="149"/>
      <c r="D102" s="49">
        <f>D106+D123+D119+D128+D104</f>
        <v>0</v>
      </c>
    </row>
    <row r="103" spans="1:6" ht="12.75" customHeight="1" hidden="1">
      <c r="A103" s="9"/>
      <c r="B103" s="9"/>
      <c r="F103" s="27"/>
    </row>
    <row r="104" spans="1:6" ht="16.5" customHeight="1" hidden="1">
      <c r="A104" s="151" t="s">
        <v>147</v>
      </c>
      <c r="B104" s="151"/>
      <c r="D104" s="26">
        <f>D105</f>
        <v>0</v>
      </c>
      <c r="E104" s="23"/>
      <c r="F104" s="27"/>
    </row>
    <row r="105" spans="1:6" ht="30" hidden="1">
      <c r="A105" s="9"/>
      <c r="B105" s="28" t="s">
        <v>148</v>
      </c>
      <c r="D105" s="25"/>
      <c r="E105" s="23"/>
      <c r="F105" s="27"/>
    </row>
    <row r="106" spans="1:4" ht="30.75" customHeight="1" hidden="1">
      <c r="A106" s="152" t="s">
        <v>84</v>
      </c>
      <c r="B106" s="152"/>
      <c r="D106" s="24">
        <f>D107+D108+D109+D110+D111+D112+D113+D114+D115+D116+D117+D118</f>
        <v>0</v>
      </c>
    </row>
    <row r="107" spans="2:4" ht="45" customHeight="1" hidden="1">
      <c r="B107" s="28" t="s">
        <v>134</v>
      </c>
      <c r="D107" s="25"/>
    </row>
    <row r="108" ht="48.75" customHeight="1" hidden="1">
      <c r="B108" s="28" t="s">
        <v>135</v>
      </c>
    </row>
    <row r="109" spans="2:6" ht="45.75" customHeight="1" hidden="1">
      <c r="B109" s="28" t="s">
        <v>136</v>
      </c>
      <c r="D109" s="25"/>
      <c r="F109" s="25"/>
    </row>
    <row r="110" spans="2:6" ht="32.25" customHeight="1" hidden="1">
      <c r="B110" s="28" t="s">
        <v>140</v>
      </c>
      <c r="D110" s="25"/>
      <c r="F110" s="25"/>
    </row>
    <row r="111" spans="2:6" ht="45" hidden="1">
      <c r="B111" s="28" t="s">
        <v>141</v>
      </c>
      <c r="D111" s="25"/>
      <c r="F111" s="25"/>
    </row>
    <row r="112" spans="2:6" ht="48" customHeight="1" hidden="1">
      <c r="B112" s="28" t="s">
        <v>142</v>
      </c>
      <c r="C112" s="28"/>
      <c r="D112" s="25"/>
      <c r="F112" s="25"/>
    </row>
    <row r="113" spans="2:6" ht="62.25" customHeight="1" hidden="1">
      <c r="B113" s="22" t="s">
        <v>143</v>
      </c>
      <c r="C113" s="22"/>
      <c r="D113" s="25"/>
      <c r="F113" s="25"/>
    </row>
    <row r="114" spans="2:6" ht="60" customHeight="1" hidden="1">
      <c r="B114" s="22" t="s">
        <v>144</v>
      </c>
      <c r="C114" s="22"/>
      <c r="D114" s="25"/>
      <c r="F114" s="25"/>
    </row>
    <row r="115" spans="2:6" ht="45" hidden="1">
      <c r="B115" s="22" t="s">
        <v>149</v>
      </c>
      <c r="C115" s="22"/>
      <c r="D115" s="25"/>
      <c r="F115" s="25"/>
    </row>
    <row r="116" spans="2:6" ht="15" hidden="1">
      <c r="B116" s="22" t="s">
        <v>146</v>
      </c>
      <c r="C116" s="22"/>
      <c r="D116" s="25"/>
      <c r="F116" s="25"/>
    </row>
    <row r="117" spans="2:6" ht="45" hidden="1">
      <c r="B117" s="22" t="s">
        <v>150</v>
      </c>
      <c r="C117" s="22"/>
      <c r="D117" s="25"/>
      <c r="F117" s="25"/>
    </row>
    <row r="118" spans="2:6" ht="45" hidden="1">
      <c r="B118" s="22" t="s">
        <v>151</v>
      </c>
      <c r="C118" s="22"/>
      <c r="D118" s="25"/>
      <c r="F118" s="25"/>
    </row>
    <row r="119" spans="1:4" ht="15" hidden="1">
      <c r="A119" s="151" t="s">
        <v>81</v>
      </c>
      <c r="B119" s="151"/>
      <c r="C119" s="21"/>
      <c r="D119" s="8">
        <f>D120+D121+D122</f>
        <v>0</v>
      </c>
    </row>
    <row r="120" spans="2:4" ht="30" hidden="1">
      <c r="B120" s="28" t="s">
        <v>111</v>
      </c>
      <c r="D120" s="25"/>
    </row>
    <row r="121" spans="2:4" ht="15" hidden="1">
      <c r="B121" s="28" t="s">
        <v>138</v>
      </c>
      <c r="D121" s="25"/>
    </row>
    <row r="122" spans="2:4" ht="30" hidden="1">
      <c r="B122" s="28" t="s">
        <v>139</v>
      </c>
      <c r="D122" s="25"/>
    </row>
    <row r="123" spans="1:4" ht="16.5" customHeight="1" hidden="1">
      <c r="A123" s="17" t="s">
        <v>77</v>
      </c>
      <c r="D123" s="24">
        <f>D124</f>
        <v>0</v>
      </c>
    </row>
    <row r="124" spans="1:4" ht="14.25" customHeight="1" hidden="1">
      <c r="A124" s="148" t="s">
        <v>109</v>
      </c>
      <c r="B124" s="148"/>
      <c r="D124" s="36">
        <f>D125+D126+D127</f>
        <v>0</v>
      </c>
    </row>
    <row r="125" spans="1:4" ht="15" hidden="1">
      <c r="A125" s="17"/>
      <c r="B125" s="28" t="s">
        <v>108</v>
      </c>
      <c r="D125" s="52"/>
    </row>
    <row r="126" spans="1:4" ht="15" hidden="1">
      <c r="A126" s="17"/>
      <c r="B126" s="28" t="s">
        <v>145</v>
      </c>
      <c r="D126" s="52"/>
    </row>
    <row r="127" spans="1:4" ht="15" hidden="1">
      <c r="A127" s="17"/>
      <c r="B127" s="28" t="s">
        <v>152</v>
      </c>
      <c r="D127" s="52"/>
    </row>
    <row r="128" spans="1:4" ht="15" hidden="1">
      <c r="A128" s="20" t="s">
        <v>128</v>
      </c>
      <c r="B128" s="19"/>
      <c r="D128" s="24">
        <f>D129+D131</f>
        <v>0</v>
      </c>
    </row>
    <row r="129" spans="1:4" ht="15" hidden="1">
      <c r="A129" s="150" t="s">
        <v>130</v>
      </c>
      <c r="B129" s="150"/>
      <c r="C129" s="29"/>
      <c r="D129" s="24">
        <f>D130</f>
        <v>0</v>
      </c>
    </row>
    <row r="130" spans="2:4" ht="15" hidden="1">
      <c r="B130" s="28" t="s">
        <v>131</v>
      </c>
      <c r="D130" s="25"/>
    </row>
    <row r="131" spans="1:4" ht="16.5" customHeight="1" hidden="1">
      <c r="A131" s="150" t="s">
        <v>132</v>
      </c>
      <c r="B131" s="150"/>
      <c r="C131" s="28"/>
      <c r="D131" s="24">
        <f>D132+D133</f>
        <v>0</v>
      </c>
    </row>
    <row r="132" spans="1:4" ht="29.25" customHeight="1" hidden="1">
      <c r="A132" s="28"/>
      <c r="B132" s="28" t="s">
        <v>133</v>
      </c>
      <c r="C132" s="28"/>
      <c r="D132" s="25"/>
    </row>
    <row r="133" spans="1:4" ht="12.75" customHeight="1" hidden="1">
      <c r="A133" s="28"/>
      <c r="B133" s="28" t="s">
        <v>137</v>
      </c>
      <c r="C133" s="28"/>
      <c r="D133" s="25"/>
    </row>
    <row r="134" spans="1:3" ht="12.75" customHeight="1">
      <c r="A134" s="28"/>
      <c r="B134" s="28"/>
      <c r="C134" s="28"/>
    </row>
    <row r="135" spans="1:3" ht="12.75" customHeight="1">
      <c r="A135" s="28"/>
      <c r="B135" s="28"/>
      <c r="C135" s="28"/>
    </row>
    <row r="136" spans="1:3" ht="12.75" customHeight="1">
      <c r="A136" s="28"/>
      <c r="B136" s="28"/>
      <c r="C136" s="28"/>
    </row>
    <row r="137" spans="1:3" ht="12.75" customHeight="1">
      <c r="A137" s="28"/>
      <c r="B137" s="28"/>
      <c r="C137" s="28"/>
    </row>
    <row r="138" spans="1:3" ht="12.75" customHeight="1">
      <c r="A138" s="28"/>
      <c r="B138" s="28"/>
      <c r="C138" s="28"/>
    </row>
    <row r="139" spans="1:3" ht="12.75" customHeight="1">
      <c r="A139" s="28"/>
      <c r="B139" s="28"/>
      <c r="C139" s="28"/>
    </row>
    <row r="140" spans="1:3" ht="12.75" customHeight="1">
      <c r="A140" s="28"/>
      <c r="B140" s="28"/>
      <c r="C140" s="28"/>
    </row>
    <row r="141" spans="1:3" ht="12.75" customHeight="1">
      <c r="A141" s="28"/>
      <c r="B141" s="28"/>
      <c r="C141" s="28"/>
    </row>
    <row r="142" spans="1:3" ht="12.75" customHeight="1">
      <c r="A142" s="28"/>
      <c r="B142" s="28"/>
      <c r="C142" s="28"/>
    </row>
    <row r="143" spans="1:3" ht="12.75" customHeight="1">
      <c r="A143" s="28"/>
      <c r="B143" s="28"/>
      <c r="C143" s="28"/>
    </row>
    <row r="144" spans="1:3" ht="12.75" customHeight="1">
      <c r="A144" s="28"/>
      <c r="B144" s="28"/>
      <c r="C144" s="28"/>
    </row>
    <row r="145" spans="1:3" ht="12.75" customHeight="1">
      <c r="A145" s="28"/>
      <c r="B145" s="28"/>
      <c r="C145" s="28"/>
    </row>
    <row r="146" spans="1:3" ht="12.75" customHeight="1">
      <c r="A146" s="28"/>
      <c r="B146" s="28"/>
      <c r="C146" s="28"/>
    </row>
    <row r="147" spans="1:3" ht="12.75" customHeight="1">
      <c r="A147" s="28"/>
      <c r="B147" s="28"/>
      <c r="C147" s="28"/>
    </row>
    <row r="148" spans="1:3" ht="12.75" customHeight="1">
      <c r="A148" s="28"/>
      <c r="B148" s="28"/>
      <c r="C148" s="28"/>
    </row>
  </sheetData>
  <sheetProtection/>
  <mergeCells count="18">
    <mergeCell ref="A131:B131"/>
    <mergeCell ref="A1:G1"/>
    <mergeCell ref="A2:G2"/>
    <mergeCell ref="A6:A7"/>
    <mergeCell ref="B6:B7"/>
    <mergeCell ref="G6:G7"/>
    <mergeCell ref="E6:E7"/>
    <mergeCell ref="F6:F7"/>
    <mergeCell ref="D6:D7"/>
    <mergeCell ref="C6:C7"/>
    <mergeCell ref="A8:G8"/>
    <mergeCell ref="A33:G33"/>
    <mergeCell ref="A124:B124"/>
    <mergeCell ref="A102:B102"/>
    <mergeCell ref="A129:B129"/>
    <mergeCell ref="A119:B119"/>
    <mergeCell ref="A106:B106"/>
    <mergeCell ref="A104:B104"/>
  </mergeCells>
  <printOptions/>
  <pageMargins left="0.7874015748031497" right="0.3937007874015748" top="0.5905511811023623" bottom="0.3937007874015748" header="0" footer="0"/>
  <pageSetup fitToHeight="2" horizontalDpi="600" verticalDpi="600" orientation="portrait" paperSize="9" scale="56" r:id="rId1"/>
  <rowBreaks count="1" manualBreakCount="1">
    <brk id="100" max="7" man="1"/>
  </rowBreaks>
  <colBreaks count="1" manualBreakCount="1">
    <brk id="7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2021-02-15T12:06:33Z</cp:lastPrinted>
  <dcterms:created xsi:type="dcterms:W3CDTF">2002-03-11T10:22:12Z</dcterms:created>
  <dcterms:modified xsi:type="dcterms:W3CDTF">2021-03-10T10:19:05Z</dcterms:modified>
  <cp:category/>
  <cp:version/>
  <cp:contentType/>
  <cp:contentStatus/>
</cp:coreProperties>
</file>