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0" windowWidth="13260" windowHeight="9240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'2019'!$A$1:$G$91</definedName>
  </definedNames>
  <calcPr fullCalcOnLoad="1"/>
</workbook>
</file>

<file path=xl/sharedStrings.xml><?xml version="1.0" encoding="utf-8"?>
<sst xmlns="http://schemas.openxmlformats.org/spreadsheetml/2006/main" count="299" uniqueCount="105">
  <si>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</si>
  <si>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</si>
  <si>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</si>
  <si>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</si>
  <si>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</si>
  <si>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</si>
  <si>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</si>
  <si>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</si>
  <si>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</si>
  <si>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</si>
  <si>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</si>
  <si>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</si>
  <si>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</si>
  <si>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</si>
  <si>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</si>
  <si>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</si>
  <si>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</si>
  <si>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</si>
  <si>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</si>
  <si>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</si>
  <si>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</si>
  <si>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</si>
  <si>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</si>
  <si>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</si>
  <si>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</si>
  <si>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</si>
  <si>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</si>
  <si>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</si>
  <si>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</si>
  <si>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</si>
  <si>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</si>
  <si>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</si>
  <si>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</si>
  <si>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</si>
  <si>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</si>
  <si>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</si>
  <si>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</si>
  <si>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</si>
  <si>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</si>
  <si>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</si>
  <si>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</si>
  <si>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</si>
  <si>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</si>
  <si>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</si>
  <si>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</si>
  <si>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</si>
  <si>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</si>
  <si>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</si>
  <si>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</si>
  <si>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</si>
  <si>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</si>
  <si>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</si>
  <si>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</si>
  <si>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</si>
  <si>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</si>
  <si>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</si>
  <si>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</si>
  <si>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</si>
  <si>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</si>
  <si>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</si>
  <si>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</si>
  <si>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</si>
  <si>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</si>
  <si>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</si>
  <si>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Диспансеризация муниципальных служащих</t>
  </si>
  <si>
    <t>99 0 00 9707 1</t>
  </si>
  <si>
    <t>Татарско-Дюм-Дюмского сельского поселения</t>
  </si>
  <si>
    <t>бюджетных ассигнований бюджета Татарско-Дюм-Дюмского сельского поселения</t>
  </si>
  <si>
    <t>Закупка товаров, работ и услуг для обеспечения государственных (муниципальных) нужд</t>
  </si>
  <si>
    <t xml:space="preserve"> классификации расходов бюджетов на 2019 год </t>
  </si>
  <si>
    <t>Действующая редакция</t>
  </si>
  <si>
    <t>Предлагаемая редакция</t>
  </si>
  <si>
    <t>от «___ » _________ 2019г. № ___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</si>
  <si>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</si>
  <si>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</si>
  <si>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</si>
  <si>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</si>
  <si>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</si>
  <si>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Муниципальная программа "Развитие субъектов малого и среднего предпринимательства муниципального образования на 2019-2021 годы"</t>
  </si>
  <si>
    <t>Мероприятия по программе развитие субъектов малого и среднего предпринимательства</t>
  </si>
  <si>
    <t>01 0 00 00000</t>
  </si>
  <si>
    <t>01 0 00 R0641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</si>
  <si>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</si>
  <si>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</si>
  <si>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</si>
  <si>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</si>
  <si>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10</t>
  </si>
  <si>
    <t>99 0 00 0267 0</t>
  </si>
  <si>
    <t>Мероприятия по благоустройству</t>
  </si>
  <si>
    <t>Программа комплексного развития транспортной инфраструктуры на территории муниципального образования</t>
  </si>
  <si>
    <t>Б1 1 00 0000 0</t>
  </si>
  <si>
    <t>Б1 1 00 7802 0</t>
  </si>
  <si>
    <t>Другие вопросы в области национальной экономики</t>
  </si>
  <si>
    <t>Муниципальная программа по использованию и охране земель на территории поселения</t>
  </si>
  <si>
    <t>Мероприятия по землеустройству и землепользованию</t>
  </si>
  <si>
    <t>12</t>
  </si>
  <si>
    <t>Б1 2 00 0000 0</t>
  </si>
  <si>
    <t>Б1 2 00 7344 0</t>
  </si>
  <si>
    <t>Коммунальное хозяйство</t>
  </si>
  <si>
    <t>Мероприятия в области коммунального хозяйства</t>
  </si>
  <si>
    <t>Закупка товаров, работ и услуг для государственных (муниципальных) нужд</t>
  </si>
  <si>
    <t>99 0 00 7505 0</t>
  </si>
  <si>
    <t>Б1 3 00 0000 0</t>
  </si>
  <si>
    <t>Б1 3 00 7804 0</t>
  </si>
  <si>
    <t xml:space="preserve">Закупка товаров, работ и услуг для обеспечения государственных (муниципальных) нужд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</si>
</sst>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i/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195" fontId="2" fillId="32" borderId="18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95" fontId="2" fillId="0" borderId="0" xfId="0" applyNumberFormat="1" applyFont="1" applyFill="1" applyAlignment="1">
      <alignment/>
    </xf>
    <xf numFmtId="195" fontId="1" fillId="0" borderId="0" xfId="0" applyNumberFormat="1" applyFont="1" applyFill="1" applyAlignment="1">
      <alignment/>
    </xf>
    <xf numFmtId="195" fontId="2" fillId="32" borderId="2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distributed"/>
    </xf>
    <xf numFmtId="0" fontId="46" fillId="0" borderId="10" xfId="0" applyFont="1" applyFill="1" applyBorder="1" applyAlignment="1">
      <alignment/>
    </xf>
    <xf numFmtId="195" fontId="46" fillId="0" borderId="10" xfId="0" applyNumberFormat="1" applyFont="1" applyFill="1" applyBorder="1" applyAlignment="1">
      <alignment/>
    </xf>
    <xf numFmtId="195" fontId="46" fillId="0" borderId="16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distributed"/>
    </xf>
    <xf numFmtId="0" fontId="47" fillId="0" borderId="10" xfId="0" applyFont="1" applyFill="1" applyBorder="1" applyAlignment="1">
      <alignment/>
    </xf>
    <xf numFmtId="195" fontId="47" fillId="0" borderId="10" xfId="0" applyNumberFormat="1" applyFont="1" applyFill="1" applyBorder="1" applyAlignment="1">
      <alignment/>
    </xf>
    <xf numFmtId="195" fontId="47" fillId="0" borderId="16" xfId="0" applyNumberFormat="1" applyFont="1" applyFill="1" applyBorder="1" applyAlignment="1">
      <alignment/>
    </xf>
    <xf numFmtId="0" fontId="47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distributed"/>
    </xf>
    <xf numFmtId="0" fontId="48" fillId="0" borderId="10" xfId="0" applyFont="1" applyFill="1" applyBorder="1" applyAlignment="1">
      <alignment/>
    </xf>
    <xf numFmtId="195" fontId="48" fillId="0" borderId="10" xfId="0" applyNumberFormat="1" applyFont="1" applyFill="1" applyBorder="1" applyAlignment="1">
      <alignment/>
    </xf>
    <xf numFmtId="195" fontId="48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195" fontId="49" fillId="0" borderId="10" xfId="0" applyNumberFormat="1" applyFont="1" applyFill="1" applyBorder="1" applyAlignment="1">
      <alignment/>
    </xf>
    <xf numFmtId="195" fontId="49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wrapText="1"/>
    </xf>
    <xf numFmtId="0" fontId="49" fillId="32" borderId="11" xfId="0" applyFont="1" applyFill="1" applyBorder="1" applyAlignment="1">
      <alignment horizontal="left" wrapText="1"/>
    </xf>
    <xf numFmtId="49" fontId="49" fillId="32" borderId="10" xfId="0" applyNumberFormat="1" applyFont="1" applyFill="1" applyBorder="1" applyAlignment="1">
      <alignment horizontal="right"/>
    </xf>
    <xf numFmtId="0" fontId="49" fillId="32" borderId="10" xfId="0" applyFont="1" applyFill="1" applyBorder="1" applyAlignment="1">
      <alignment horizontal="distributed"/>
    </xf>
    <xf numFmtId="0" fontId="47" fillId="32" borderId="10" xfId="0" applyFont="1" applyFill="1" applyBorder="1" applyAlignment="1">
      <alignment horizontal="right"/>
    </xf>
    <xf numFmtId="195" fontId="49" fillId="32" borderId="10" xfId="0" applyNumberFormat="1" applyFont="1" applyFill="1" applyBorder="1" applyAlignment="1">
      <alignment/>
    </xf>
    <xf numFmtId="195" fontId="49" fillId="32" borderId="16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left" wrapText="1"/>
    </xf>
    <xf numFmtId="195" fontId="49" fillId="32" borderId="21" xfId="0" applyNumberFormat="1" applyFont="1" applyFill="1" applyBorder="1" applyAlignment="1">
      <alignment/>
    </xf>
    <xf numFmtId="195" fontId="48" fillId="0" borderId="21" xfId="0" applyNumberFormat="1" applyFont="1" applyFill="1" applyBorder="1" applyAlignment="1">
      <alignment/>
    </xf>
    <xf numFmtId="195" fontId="47" fillId="0" borderId="21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97"/>
  <sheetViews>
    <sheetView tabSelected="1" view="pageBreakPreview" zoomScale="75" zoomScaleNormal="90" zoomScaleSheetLayoutView="75" zoomScalePageLayoutView="0" workbookViewId="0" topLeftCell="A77">
      <selection activeCell="H93" sqref="H1:I93"/>
    </sheetView>
  </sheetViews>
  <sheetFormatPr defaultColWidth="9.140625" defaultRowHeight="12.75"/>
  <cols>
    <col min="1" max="1" width="45.7109375" style="1" customWidth="1"/>
    <col min="2" max="3" width="7.8515625" style="1" customWidth="1"/>
    <col min="4" max="4" width="18.421875" style="1" customWidth="1"/>
    <col min="5" max="5" width="7.7109375" style="1" customWidth="1"/>
    <col min="6" max="6" width="16.140625" style="1" customWidth="1"/>
    <col min="7" max="7" width="16.7109375" style="1" customWidth="1"/>
    <col min="8" max="16384" width="9.140625" style="1" customWidth="1"/>
  </cols>
  <sheetData>
    <row r="1" spans="1:10" s="9" customFormat="1" ht="14.25" customHeight="1">
      <c r="A1" s="8"/>
      <c r="E1" s="10" t="s">
        <v>57</v>
      </c>
      <c r="F1" s="11"/>
      <c r="G1" s="11"/>
      <c r="H1" s="11"/>
      <c r="I1" s="11"/>
      <c r="J1" s="11"/>
    </row>
    <row r="2" spans="1:10" s="9" customFormat="1" ht="13.5" customHeight="1">
      <c r="A2" s="8"/>
      <c r="E2" s="10" t="s">
        <v>27</v>
      </c>
      <c r="F2" s="11"/>
      <c r="G2" s="11"/>
      <c r="H2" s="11"/>
      <c r="I2" s="11"/>
      <c r="J2" s="11"/>
    </row>
    <row r="3" spans="1:10" s="9" customFormat="1" ht="35.25" customHeight="1">
      <c r="A3" s="8"/>
      <c r="D3" s="27"/>
      <c r="E3" s="75" t="s">
        <v>66</v>
      </c>
      <c r="F3" s="75"/>
      <c r="G3" s="75"/>
      <c r="H3" s="11"/>
      <c r="I3" s="11"/>
      <c r="J3" s="11"/>
    </row>
    <row r="4" spans="1:10" s="9" customFormat="1" ht="15" customHeight="1">
      <c r="A4" s="8"/>
      <c r="D4" s="10"/>
      <c r="E4" s="10" t="s">
        <v>72</v>
      </c>
      <c r="F4" s="11"/>
      <c r="G4" s="11"/>
      <c r="H4" s="11"/>
      <c r="I4" s="11"/>
      <c r="J4" s="11"/>
    </row>
    <row r="5" spans="1:3" ht="15.75">
      <c r="A5" s="12"/>
      <c r="B5" s="12"/>
      <c r="C5" s="13" t="s">
        <v>26</v>
      </c>
    </row>
    <row r="6" spans="1:10" s="9" customFormat="1" ht="15.75" customHeight="1">
      <c r="A6" s="10"/>
      <c r="B6" s="10"/>
      <c r="C6" s="10"/>
      <c r="E6" s="10"/>
      <c r="F6" s="14"/>
      <c r="G6" s="10"/>
      <c r="H6" s="10"/>
      <c r="I6" s="10"/>
      <c r="J6" s="10"/>
    </row>
    <row r="7" spans="1:7" ht="16.5">
      <c r="A7" s="78" t="s">
        <v>0</v>
      </c>
      <c r="B7" s="78"/>
      <c r="C7" s="78"/>
      <c r="D7" s="78"/>
      <c r="E7" s="78"/>
      <c r="F7" s="78"/>
      <c r="G7" s="78"/>
    </row>
    <row r="8" spans="1:7" ht="16.5">
      <c r="A8" s="78" t="s">
        <v>67</v>
      </c>
      <c r="B8" s="78"/>
      <c r="C8" s="78"/>
      <c r="D8" s="78"/>
      <c r="E8" s="78"/>
      <c r="F8" s="78"/>
      <c r="G8" s="78"/>
    </row>
    <row r="9" spans="1:7" ht="16.5">
      <c r="A9" s="78" t="s">
        <v>62</v>
      </c>
      <c r="B9" s="78"/>
      <c r="C9" s="78"/>
      <c r="D9" s="78"/>
      <c r="E9" s="78"/>
      <c r="F9" s="78"/>
      <c r="G9" s="78"/>
    </row>
    <row r="10" spans="1:7" ht="16.5">
      <c r="A10" s="78" t="s">
        <v>63</v>
      </c>
      <c r="B10" s="78"/>
      <c r="C10" s="78"/>
      <c r="D10" s="78"/>
      <c r="E10" s="78"/>
      <c r="F10" s="78"/>
      <c r="G10" s="78"/>
    </row>
    <row r="11" spans="1:7" ht="16.5">
      <c r="A11" s="78" t="s">
        <v>69</v>
      </c>
      <c r="B11" s="78"/>
      <c r="C11" s="78"/>
      <c r="D11" s="78"/>
      <c r="E11" s="78"/>
      <c r="F11" s="78"/>
      <c r="G11" s="78"/>
    </row>
    <row r="12" spans="1:6" ht="16.5">
      <c r="A12" s="28"/>
      <c r="B12" s="28"/>
      <c r="C12" s="28"/>
      <c r="D12" s="28"/>
      <c r="E12" s="28"/>
      <c r="F12" s="28"/>
    </row>
    <row r="13" spans="1:7" ht="16.5" thickBot="1">
      <c r="A13" s="83"/>
      <c r="B13" s="83"/>
      <c r="C13" s="83"/>
      <c r="D13" s="83"/>
      <c r="E13" s="83"/>
      <c r="F13" s="13"/>
      <c r="G13" s="13" t="s">
        <v>1</v>
      </c>
    </row>
    <row r="14" spans="1:7" ht="15.75">
      <c r="A14" s="79" t="s">
        <v>2</v>
      </c>
      <c r="B14" s="81" t="s">
        <v>3</v>
      </c>
      <c r="C14" s="81" t="s">
        <v>4</v>
      </c>
      <c r="D14" s="81" t="s">
        <v>5</v>
      </c>
      <c r="E14" s="81" t="s">
        <v>6</v>
      </c>
      <c r="F14" s="76" t="s">
        <v>25</v>
      </c>
      <c r="G14" s="77"/>
    </row>
    <row r="15" spans="1:7" ht="32.25" thickBot="1">
      <c r="A15" s="80"/>
      <c r="B15" s="82"/>
      <c r="C15" s="82"/>
      <c r="D15" s="82"/>
      <c r="E15" s="82"/>
      <c r="F15" s="31" t="s">
        <v>70</v>
      </c>
      <c r="G15" s="36" t="s">
        <v>71</v>
      </c>
    </row>
    <row r="16" spans="1:8" s="2" customFormat="1" ht="31.5">
      <c r="A16" s="19" t="s">
        <v>7</v>
      </c>
      <c r="B16" s="20" t="s">
        <v>8</v>
      </c>
      <c r="C16" s="20"/>
      <c r="D16" s="21"/>
      <c r="E16" s="22"/>
      <c r="F16" s="39">
        <f>F17+F21+F27</f>
        <v>1271.8000000000002</v>
      </c>
      <c r="G16" s="32">
        <f>G17+G21+G27</f>
        <v>1404.6000000000001</v>
      </c>
      <c r="H16" s="37"/>
    </row>
    <row r="17" spans="1:8" s="3" customFormat="1" ht="54" customHeight="1">
      <c r="A17" s="54" t="s">
        <v>28</v>
      </c>
      <c r="B17" s="55" t="s">
        <v>8</v>
      </c>
      <c r="C17" s="55" t="s">
        <v>17</v>
      </c>
      <c r="D17" s="56"/>
      <c r="E17" s="57"/>
      <c r="F17" s="58">
        <f aca="true" t="shared" si="0" ref="F17:G19">F18</f>
        <v>535.1</v>
      </c>
      <c r="G17" s="59">
        <f t="shared" si="0"/>
        <v>614.6</v>
      </c>
      <c r="H17" s="37"/>
    </row>
    <row r="18" spans="1:8" s="5" customFormat="1" ht="15.75">
      <c r="A18" s="46" t="s">
        <v>48</v>
      </c>
      <c r="B18" s="41" t="s">
        <v>8</v>
      </c>
      <c r="C18" s="41" t="s">
        <v>17</v>
      </c>
      <c r="D18" s="42" t="s">
        <v>49</v>
      </c>
      <c r="E18" s="43"/>
      <c r="F18" s="44">
        <f t="shared" si="0"/>
        <v>535.1</v>
      </c>
      <c r="G18" s="45">
        <f t="shared" si="0"/>
        <v>614.6</v>
      </c>
      <c r="H18" s="37"/>
    </row>
    <row r="19" spans="1:8" ht="15.75">
      <c r="A19" s="53" t="s">
        <v>29</v>
      </c>
      <c r="B19" s="48" t="s">
        <v>8</v>
      </c>
      <c r="C19" s="48" t="s">
        <v>17</v>
      </c>
      <c r="D19" s="49" t="s">
        <v>50</v>
      </c>
      <c r="E19" s="50"/>
      <c r="F19" s="51">
        <f t="shared" si="0"/>
        <v>535.1</v>
      </c>
      <c r="G19" s="52">
        <f t="shared" si="0"/>
        <v>614.6</v>
      </c>
      <c r="H19" s="37"/>
    </row>
    <row r="20" spans="1:8" ht="81.75" customHeight="1">
      <c r="A20" s="53" t="s">
        <v>34</v>
      </c>
      <c r="B20" s="48" t="s">
        <v>8</v>
      </c>
      <c r="C20" s="48" t="s">
        <v>17</v>
      </c>
      <c r="D20" s="49" t="s">
        <v>50</v>
      </c>
      <c r="E20" s="50">
        <v>100</v>
      </c>
      <c r="F20" s="51">
        <v>535.1</v>
      </c>
      <c r="G20" s="52">
        <f>424.4+110.7+43+36.5</f>
        <v>614.6</v>
      </c>
      <c r="H20" s="37"/>
    </row>
    <row r="21" spans="1:8" s="3" customFormat="1" ht="81" customHeight="1">
      <c r="A21" s="54" t="s">
        <v>11</v>
      </c>
      <c r="B21" s="55" t="s">
        <v>8</v>
      </c>
      <c r="C21" s="55" t="s">
        <v>12</v>
      </c>
      <c r="D21" s="56"/>
      <c r="E21" s="57"/>
      <c r="F21" s="58">
        <f>F22</f>
        <v>594.2</v>
      </c>
      <c r="G21" s="59">
        <f>G22</f>
        <v>647.5000000000001</v>
      </c>
      <c r="H21" s="37"/>
    </row>
    <row r="22" spans="1:8" s="5" customFormat="1" ht="15.75">
      <c r="A22" s="46" t="s">
        <v>48</v>
      </c>
      <c r="B22" s="41" t="s">
        <v>8</v>
      </c>
      <c r="C22" s="41" t="s">
        <v>12</v>
      </c>
      <c r="D22" s="42" t="s">
        <v>49</v>
      </c>
      <c r="E22" s="43"/>
      <c r="F22" s="44">
        <f>F23</f>
        <v>594.2</v>
      </c>
      <c r="G22" s="45">
        <f>G23</f>
        <v>647.5000000000001</v>
      </c>
      <c r="H22" s="37"/>
    </row>
    <row r="23" spans="1:8" ht="15.75">
      <c r="A23" s="53" t="s">
        <v>10</v>
      </c>
      <c r="B23" s="48" t="s">
        <v>8</v>
      </c>
      <c r="C23" s="48" t="s">
        <v>12</v>
      </c>
      <c r="D23" s="49" t="s">
        <v>51</v>
      </c>
      <c r="E23" s="50"/>
      <c r="F23" s="51">
        <f>F24+F25+F26</f>
        <v>594.2</v>
      </c>
      <c r="G23" s="52">
        <f>G24+G25+G26</f>
        <v>647.5000000000001</v>
      </c>
      <c r="H23" s="37"/>
    </row>
    <row r="24" spans="1:8" ht="87.75" customHeight="1">
      <c r="A24" s="53" t="s">
        <v>34</v>
      </c>
      <c r="B24" s="48" t="s">
        <v>8</v>
      </c>
      <c r="C24" s="48" t="s">
        <v>12</v>
      </c>
      <c r="D24" s="49" t="s">
        <v>51</v>
      </c>
      <c r="E24" s="50">
        <v>100</v>
      </c>
      <c r="F24" s="51">
        <v>313.3</v>
      </c>
      <c r="G24" s="52">
        <f>313.3+35.3</f>
        <v>348.6</v>
      </c>
      <c r="H24" s="37"/>
    </row>
    <row r="25" spans="1:8" ht="47.25">
      <c r="A25" s="53" t="s">
        <v>68</v>
      </c>
      <c r="B25" s="48" t="s">
        <v>8</v>
      </c>
      <c r="C25" s="48" t="s">
        <v>12</v>
      </c>
      <c r="D25" s="49" t="s">
        <v>51</v>
      </c>
      <c r="E25" s="50">
        <v>200</v>
      </c>
      <c r="F25" s="51">
        <f>153.9-0.8+23.5+40+14.3+44.4</f>
        <v>275.3</v>
      </c>
      <c r="G25" s="52">
        <f>153.9-0.8+23.5+40+14.3+44.4+15.9+2.1</f>
        <v>293.3</v>
      </c>
      <c r="H25" s="37"/>
    </row>
    <row r="26" spans="1:8" ht="15.75">
      <c r="A26" s="53" t="s">
        <v>35</v>
      </c>
      <c r="B26" s="48" t="s">
        <v>8</v>
      </c>
      <c r="C26" s="48" t="s">
        <v>12</v>
      </c>
      <c r="D26" s="49" t="s">
        <v>51</v>
      </c>
      <c r="E26" s="60">
        <v>800</v>
      </c>
      <c r="F26" s="51">
        <f>2.2+1.9+1.5</f>
        <v>5.6</v>
      </c>
      <c r="G26" s="52">
        <f>2.2+1.9+1.5</f>
        <v>5.6</v>
      </c>
      <c r="H26" s="37"/>
    </row>
    <row r="27" spans="1:8" ht="15.75">
      <c r="A27" s="54" t="s">
        <v>13</v>
      </c>
      <c r="B27" s="55" t="s">
        <v>8</v>
      </c>
      <c r="C27" s="55" t="s">
        <v>14</v>
      </c>
      <c r="D27" s="56"/>
      <c r="E27" s="57"/>
      <c r="F27" s="61">
        <f>F31+F28</f>
        <v>142.5</v>
      </c>
      <c r="G27" s="62">
        <f>G31+G28</f>
        <v>142.5</v>
      </c>
      <c r="H27" s="37"/>
    </row>
    <row r="28" spans="1:8" ht="63">
      <c r="A28" s="47" t="s">
        <v>78</v>
      </c>
      <c r="B28" s="48" t="s">
        <v>8</v>
      </c>
      <c r="C28" s="48" t="s">
        <v>14</v>
      </c>
      <c r="D28" s="49" t="s">
        <v>80</v>
      </c>
      <c r="E28" s="57"/>
      <c r="F28" s="51">
        <f>F29</f>
        <v>1</v>
      </c>
      <c r="G28" s="52">
        <f>G29</f>
        <v>1</v>
      </c>
      <c r="H28" s="37"/>
    </row>
    <row r="29" spans="1:8" ht="47.25">
      <c r="A29" s="47" t="s">
        <v>79</v>
      </c>
      <c r="B29" s="48" t="s">
        <v>8</v>
      </c>
      <c r="C29" s="48" t="s">
        <v>14</v>
      </c>
      <c r="D29" s="49" t="s">
        <v>81</v>
      </c>
      <c r="E29" s="57"/>
      <c r="F29" s="51">
        <f>F30</f>
        <v>1</v>
      </c>
      <c r="G29" s="52">
        <f>G30</f>
        <v>1</v>
      </c>
      <c r="H29" s="37"/>
    </row>
    <row r="30" spans="1:8" ht="47.25">
      <c r="A30" s="53" t="s">
        <v>68</v>
      </c>
      <c r="B30" s="48" t="s">
        <v>8</v>
      </c>
      <c r="C30" s="48" t="s">
        <v>14</v>
      </c>
      <c r="D30" s="49" t="s">
        <v>81</v>
      </c>
      <c r="E30" s="48">
        <v>200</v>
      </c>
      <c r="F30" s="51">
        <v>1</v>
      </c>
      <c r="G30" s="52">
        <v>1</v>
      </c>
      <c r="H30" s="37"/>
    </row>
    <row r="31" spans="1:8" ht="15.75">
      <c r="A31" s="46" t="s">
        <v>48</v>
      </c>
      <c r="B31" s="41" t="s">
        <v>8</v>
      </c>
      <c r="C31" s="41" t="s">
        <v>14</v>
      </c>
      <c r="D31" s="42" t="s">
        <v>49</v>
      </c>
      <c r="E31" s="57"/>
      <c r="F31" s="44">
        <f>F32+F36+F38+F34</f>
        <v>141.5</v>
      </c>
      <c r="G31" s="45">
        <f>G32+G36+G38+G34</f>
        <v>141.5</v>
      </c>
      <c r="H31" s="37"/>
    </row>
    <row r="32" spans="1:8" ht="31.5">
      <c r="A32" s="53" t="s">
        <v>23</v>
      </c>
      <c r="B32" s="48" t="s">
        <v>8</v>
      </c>
      <c r="C32" s="48">
        <v>13</v>
      </c>
      <c r="D32" s="49" t="s">
        <v>52</v>
      </c>
      <c r="E32" s="63"/>
      <c r="F32" s="51">
        <f>F33</f>
        <v>111.1</v>
      </c>
      <c r="G32" s="52">
        <f>G33</f>
        <v>111.1</v>
      </c>
      <c r="H32" s="37"/>
    </row>
    <row r="33" spans="1:8" ht="15.75">
      <c r="A33" s="53" t="s">
        <v>35</v>
      </c>
      <c r="B33" s="48" t="s">
        <v>8</v>
      </c>
      <c r="C33" s="48">
        <v>13</v>
      </c>
      <c r="D33" s="49" t="s">
        <v>52</v>
      </c>
      <c r="E33" s="60">
        <v>800</v>
      </c>
      <c r="F33" s="51">
        <f>108+3.1</f>
        <v>111.1</v>
      </c>
      <c r="G33" s="52">
        <f>108+3.1</f>
        <v>111.1</v>
      </c>
      <c r="H33" s="37"/>
    </row>
    <row r="34" spans="1:8" ht="81" customHeight="1">
      <c r="A34" s="53" t="s">
        <v>76</v>
      </c>
      <c r="B34" s="48" t="s">
        <v>8</v>
      </c>
      <c r="C34" s="48">
        <v>13</v>
      </c>
      <c r="D34" s="49" t="s">
        <v>77</v>
      </c>
      <c r="E34" s="60"/>
      <c r="F34" s="51">
        <f>F35</f>
        <v>19</v>
      </c>
      <c r="G34" s="52">
        <f>G35</f>
        <v>19</v>
      </c>
      <c r="H34" s="37"/>
    </row>
    <row r="35" spans="1:8" ht="15.75">
      <c r="A35" s="53" t="s">
        <v>41</v>
      </c>
      <c r="B35" s="48" t="s">
        <v>8</v>
      </c>
      <c r="C35" s="48">
        <v>13</v>
      </c>
      <c r="D35" s="49" t="s">
        <v>77</v>
      </c>
      <c r="E35" s="60" t="s">
        <v>24</v>
      </c>
      <c r="F35" s="51">
        <v>19</v>
      </c>
      <c r="G35" s="52">
        <v>19</v>
      </c>
      <c r="H35" s="37"/>
    </row>
    <row r="36" spans="1:8" ht="24.75" customHeight="1">
      <c r="A36" s="53" t="s">
        <v>64</v>
      </c>
      <c r="B36" s="48" t="s">
        <v>8</v>
      </c>
      <c r="C36" s="48" t="s">
        <v>14</v>
      </c>
      <c r="D36" s="49" t="s">
        <v>65</v>
      </c>
      <c r="E36" s="60"/>
      <c r="F36" s="51">
        <f>F37</f>
        <v>5</v>
      </c>
      <c r="G36" s="52">
        <f>G37</f>
        <v>5</v>
      </c>
      <c r="H36" s="37"/>
    </row>
    <row r="37" spans="1:8" ht="47.25">
      <c r="A37" s="53" t="s">
        <v>68</v>
      </c>
      <c r="B37" s="48" t="s">
        <v>8</v>
      </c>
      <c r="C37" s="48" t="s">
        <v>14</v>
      </c>
      <c r="D37" s="49" t="s">
        <v>65</v>
      </c>
      <c r="E37" s="60">
        <v>200</v>
      </c>
      <c r="F37" s="51">
        <v>5</v>
      </c>
      <c r="G37" s="52">
        <v>5</v>
      </c>
      <c r="H37" s="37"/>
    </row>
    <row r="38" spans="1:8" ht="20.25" customHeight="1">
      <c r="A38" s="53" t="s">
        <v>73</v>
      </c>
      <c r="B38" s="48" t="s">
        <v>8</v>
      </c>
      <c r="C38" s="48">
        <v>13</v>
      </c>
      <c r="D38" s="49" t="s">
        <v>74</v>
      </c>
      <c r="E38" s="60"/>
      <c r="F38" s="51">
        <f>F39+F40</f>
        <v>6.4</v>
      </c>
      <c r="G38" s="52">
        <f>G39+G40</f>
        <v>6.4</v>
      </c>
      <c r="H38" s="37"/>
    </row>
    <row r="39" spans="1:8" ht="31.5">
      <c r="A39" s="53" t="s">
        <v>75</v>
      </c>
      <c r="B39" s="48" t="s">
        <v>8</v>
      </c>
      <c r="C39" s="48">
        <v>13</v>
      </c>
      <c r="D39" s="49" t="s">
        <v>74</v>
      </c>
      <c r="E39" s="60">
        <v>200</v>
      </c>
      <c r="F39" s="51">
        <f>0.7+5+0.3</f>
        <v>6</v>
      </c>
      <c r="G39" s="52">
        <f>0.7+5+0.3</f>
        <v>6</v>
      </c>
      <c r="H39" s="37"/>
    </row>
    <row r="40" spans="1:8" ht="15.75">
      <c r="A40" s="53" t="s">
        <v>35</v>
      </c>
      <c r="B40" s="48" t="s">
        <v>8</v>
      </c>
      <c r="C40" s="48">
        <v>13</v>
      </c>
      <c r="D40" s="49" t="s">
        <v>74</v>
      </c>
      <c r="E40" s="60">
        <v>800</v>
      </c>
      <c r="F40" s="51">
        <v>0.4</v>
      </c>
      <c r="G40" s="52">
        <v>0.4</v>
      </c>
      <c r="H40" s="37"/>
    </row>
    <row r="41" spans="1:8" s="2" customFormat="1" ht="15.75">
      <c r="A41" s="64" t="s">
        <v>30</v>
      </c>
      <c r="B41" s="65" t="s">
        <v>17</v>
      </c>
      <c r="C41" s="65"/>
      <c r="D41" s="66"/>
      <c r="E41" s="67"/>
      <c r="F41" s="68">
        <f aca="true" t="shared" si="1" ref="F41:G43">F42</f>
        <v>85.9</v>
      </c>
      <c r="G41" s="69">
        <f t="shared" si="1"/>
        <v>85.9</v>
      </c>
      <c r="H41" s="37"/>
    </row>
    <row r="42" spans="1:8" s="3" customFormat="1" ht="31.5">
      <c r="A42" s="70" t="s">
        <v>31</v>
      </c>
      <c r="B42" s="55" t="s">
        <v>17</v>
      </c>
      <c r="C42" s="55" t="s">
        <v>9</v>
      </c>
      <c r="D42" s="56"/>
      <c r="E42" s="57"/>
      <c r="F42" s="58">
        <f t="shared" si="1"/>
        <v>85.9</v>
      </c>
      <c r="G42" s="59">
        <f t="shared" si="1"/>
        <v>85.9</v>
      </c>
      <c r="H42" s="37"/>
    </row>
    <row r="43" spans="1:8" ht="15.75">
      <c r="A43" s="46" t="s">
        <v>48</v>
      </c>
      <c r="B43" s="41" t="s">
        <v>17</v>
      </c>
      <c r="C43" s="41" t="s">
        <v>9</v>
      </c>
      <c r="D43" s="42" t="s">
        <v>49</v>
      </c>
      <c r="E43" s="43"/>
      <c r="F43" s="44">
        <f t="shared" si="1"/>
        <v>85.9</v>
      </c>
      <c r="G43" s="45">
        <f t="shared" si="1"/>
        <v>85.9</v>
      </c>
      <c r="H43" s="37"/>
    </row>
    <row r="44" spans="1:8" ht="47.25">
      <c r="A44" s="53" t="s">
        <v>32</v>
      </c>
      <c r="B44" s="48" t="s">
        <v>17</v>
      </c>
      <c r="C44" s="48" t="s">
        <v>9</v>
      </c>
      <c r="D44" s="49" t="s">
        <v>44</v>
      </c>
      <c r="E44" s="50"/>
      <c r="F44" s="51">
        <f>F45+F46</f>
        <v>85.9</v>
      </c>
      <c r="G44" s="52">
        <f>G45+G46</f>
        <v>85.9</v>
      </c>
      <c r="H44" s="37"/>
    </row>
    <row r="45" spans="1:8" ht="81" customHeight="1">
      <c r="A45" s="53" t="s">
        <v>34</v>
      </c>
      <c r="B45" s="48" t="s">
        <v>17</v>
      </c>
      <c r="C45" s="48" t="s">
        <v>9</v>
      </c>
      <c r="D45" s="49" t="s">
        <v>44</v>
      </c>
      <c r="E45" s="50">
        <v>100</v>
      </c>
      <c r="F45" s="51">
        <v>79.7</v>
      </c>
      <c r="G45" s="52">
        <v>79.7</v>
      </c>
      <c r="H45" s="37"/>
    </row>
    <row r="46" spans="1:8" ht="47.25">
      <c r="A46" s="53" t="s">
        <v>68</v>
      </c>
      <c r="B46" s="48" t="s">
        <v>17</v>
      </c>
      <c r="C46" s="48" t="s">
        <v>9</v>
      </c>
      <c r="D46" s="49" t="s">
        <v>44</v>
      </c>
      <c r="E46" s="50">
        <v>200</v>
      </c>
      <c r="F46" s="51">
        <v>6.2</v>
      </c>
      <c r="G46" s="52">
        <v>6.2</v>
      </c>
      <c r="H46" s="37"/>
    </row>
    <row r="47" spans="1:8" ht="47.25">
      <c r="A47" s="64" t="s">
        <v>82</v>
      </c>
      <c r="B47" s="65" t="s">
        <v>9</v>
      </c>
      <c r="C47" s="65"/>
      <c r="D47" s="66"/>
      <c r="E47" s="67"/>
      <c r="F47" s="68">
        <f aca="true" t="shared" si="2" ref="F47:G50">F48</f>
        <v>250.79999999999998</v>
      </c>
      <c r="G47" s="71">
        <f t="shared" si="2"/>
        <v>558.3</v>
      </c>
      <c r="H47" s="37"/>
    </row>
    <row r="48" spans="1:8" ht="15.75">
      <c r="A48" s="53" t="s">
        <v>83</v>
      </c>
      <c r="B48" s="55" t="s">
        <v>9</v>
      </c>
      <c r="C48" s="55" t="s">
        <v>86</v>
      </c>
      <c r="D48" s="56"/>
      <c r="E48" s="57"/>
      <c r="F48" s="58">
        <f t="shared" si="2"/>
        <v>250.79999999999998</v>
      </c>
      <c r="G48" s="72">
        <f t="shared" si="2"/>
        <v>558.3</v>
      </c>
      <c r="H48" s="37"/>
    </row>
    <row r="49" spans="1:8" ht="15.75">
      <c r="A49" s="53" t="s">
        <v>84</v>
      </c>
      <c r="B49" s="48" t="s">
        <v>9</v>
      </c>
      <c r="C49" s="48" t="s">
        <v>86</v>
      </c>
      <c r="D49" s="49" t="s">
        <v>49</v>
      </c>
      <c r="E49" s="50"/>
      <c r="F49" s="51">
        <f t="shared" si="2"/>
        <v>250.79999999999998</v>
      </c>
      <c r="G49" s="73">
        <f t="shared" si="2"/>
        <v>558.3</v>
      </c>
      <c r="H49" s="37"/>
    </row>
    <row r="50" spans="1:8" ht="47.25">
      <c r="A50" s="53" t="s">
        <v>85</v>
      </c>
      <c r="B50" s="48" t="s">
        <v>9</v>
      </c>
      <c r="C50" s="48" t="s">
        <v>86</v>
      </c>
      <c r="D50" s="49" t="s">
        <v>87</v>
      </c>
      <c r="E50" s="50"/>
      <c r="F50" s="51">
        <f t="shared" si="2"/>
        <v>250.79999999999998</v>
      </c>
      <c r="G50" s="73">
        <f t="shared" si="2"/>
        <v>558.3</v>
      </c>
      <c r="H50" s="37"/>
    </row>
    <row r="51" spans="1:8" ht="31.5">
      <c r="A51" s="53" t="s">
        <v>75</v>
      </c>
      <c r="B51" s="48" t="s">
        <v>9</v>
      </c>
      <c r="C51" s="48" t="s">
        <v>86</v>
      </c>
      <c r="D51" s="49" t="s">
        <v>87</v>
      </c>
      <c r="E51" s="50">
        <v>200</v>
      </c>
      <c r="F51" s="51">
        <f>132.9+67.3+5.6+45</f>
        <v>250.79999999999998</v>
      </c>
      <c r="G51" s="73">
        <f>132.9+67.3+5.6+45+291.5-14+30</f>
        <v>558.3</v>
      </c>
      <c r="H51" s="37"/>
    </row>
    <row r="52" spans="1:8" ht="22.5" customHeight="1">
      <c r="A52" s="64" t="s">
        <v>46</v>
      </c>
      <c r="B52" s="65" t="s">
        <v>12</v>
      </c>
      <c r="C52" s="65"/>
      <c r="D52" s="66"/>
      <c r="E52" s="67"/>
      <c r="F52" s="68">
        <f>F53</f>
        <v>100.4</v>
      </c>
      <c r="G52" s="69">
        <f>G53</f>
        <v>163.4</v>
      </c>
      <c r="H52" s="37"/>
    </row>
    <row r="53" spans="1:8" ht="15.75">
      <c r="A53" s="70" t="s">
        <v>47</v>
      </c>
      <c r="B53" s="55" t="s">
        <v>12</v>
      </c>
      <c r="C53" s="55" t="s">
        <v>45</v>
      </c>
      <c r="D53" s="49"/>
      <c r="E53" s="50"/>
      <c r="F53" s="58">
        <f>F58+F54+F62</f>
        <v>100.4</v>
      </c>
      <c r="G53" s="59">
        <f>G58+G54+G62</f>
        <v>163.4</v>
      </c>
      <c r="H53" s="37"/>
    </row>
    <row r="54" spans="1:8" ht="15.75">
      <c r="A54" s="70" t="s">
        <v>88</v>
      </c>
      <c r="B54" s="55" t="s">
        <v>12</v>
      </c>
      <c r="C54" s="55" t="s">
        <v>45</v>
      </c>
      <c r="D54" s="56" t="s">
        <v>60</v>
      </c>
      <c r="E54" s="57"/>
      <c r="F54" s="58">
        <f aca="true" t="shared" si="3" ref="F54:G56">F55</f>
        <v>10</v>
      </c>
      <c r="G54" s="59">
        <f t="shared" si="3"/>
        <v>10</v>
      </c>
      <c r="H54" s="37"/>
    </row>
    <row r="55" spans="1:8" ht="47.25">
      <c r="A55" s="46" t="s">
        <v>89</v>
      </c>
      <c r="B55" s="41" t="s">
        <v>12</v>
      </c>
      <c r="C55" s="41" t="s">
        <v>45</v>
      </c>
      <c r="D55" s="42" t="s">
        <v>90</v>
      </c>
      <c r="E55" s="43"/>
      <c r="F55" s="44">
        <f t="shared" si="3"/>
        <v>10</v>
      </c>
      <c r="G55" s="45">
        <f t="shared" si="3"/>
        <v>10</v>
      </c>
      <c r="H55" s="37"/>
    </row>
    <row r="56" spans="1:8" ht="69.75" customHeight="1">
      <c r="A56" s="47" t="s">
        <v>20</v>
      </c>
      <c r="B56" s="48" t="s">
        <v>12</v>
      </c>
      <c r="C56" s="48" t="s">
        <v>45</v>
      </c>
      <c r="D56" s="49" t="s">
        <v>91</v>
      </c>
      <c r="E56" s="50"/>
      <c r="F56" s="51">
        <f t="shared" si="3"/>
        <v>10</v>
      </c>
      <c r="G56" s="52">
        <f t="shared" si="3"/>
        <v>10</v>
      </c>
      <c r="H56" s="37"/>
    </row>
    <row r="57" spans="1:8" ht="47.25">
      <c r="A57" s="53" t="s">
        <v>68</v>
      </c>
      <c r="B57" s="48" t="s">
        <v>12</v>
      </c>
      <c r="C57" s="48" t="s">
        <v>45</v>
      </c>
      <c r="D57" s="49" t="s">
        <v>91</v>
      </c>
      <c r="E57" s="48" t="s">
        <v>36</v>
      </c>
      <c r="F57" s="51">
        <v>10</v>
      </c>
      <c r="G57" s="52">
        <v>10</v>
      </c>
      <c r="H57" s="37"/>
    </row>
    <row r="58" spans="1:8" ht="15.75">
      <c r="A58" s="46" t="s">
        <v>48</v>
      </c>
      <c r="B58" s="41" t="s">
        <v>12</v>
      </c>
      <c r="C58" s="41" t="s">
        <v>45</v>
      </c>
      <c r="D58" s="42" t="s">
        <v>49</v>
      </c>
      <c r="E58" s="43"/>
      <c r="F58" s="44">
        <f>F59</f>
        <v>78.4</v>
      </c>
      <c r="G58" s="45">
        <f>G59</f>
        <v>141.4</v>
      </c>
      <c r="H58" s="37"/>
    </row>
    <row r="59" spans="1:8" ht="65.25" customHeight="1">
      <c r="A59" s="53" t="s">
        <v>20</v>
      </c>
      <c r="B59" s="48" t="s">
        <v>12</v>
      </c>
      <c r="C59" s="48" t="s">
        <v>45</v>
      </c>
      <c r="D59" s="49" t="s">
        <v>53</v>
      </c>
      <c r="E59" s="50"/>
      <c r="F59" s="51">
        <f>F60</f>
        <v>78.4</v>
      </c>
      <c r="G59" s="52">
        <f>G60</f>
        <v>141.4</v>
      </c>
      <c r="H59" s="37"/>
    </row>
    <row r="60" spans="1:8" ht="47.25">
      <c r="A60" s="53" t="s">
        <v>68</v>
      </c>
      <c r="B60" s="48" t="s">
        <v>12</v>
      </c>
      <c r="C60" s="48" t="s">
        <v>45</v>
      </c>
      <c r="D60" s="49" t="s">
        <v>53</v>
      </c>
      <c r="E60" s="48" t="s">
        <v>36</v>
      </c>
      <c r="F60" s="51">
        <f>258.2-47.2-40-92.6</f>
        <v>78.4</v>
      </c>
      <c r="G60" s="52">
        <f>258.2-47.2-40-92.6+63</f>
        <v>141.4</v>
      </c>
      <c r="H60" s="37"/>
    </row>
    <row r="61" spans="1:8" ht="31.5">
      <c r="A61" s="53" t="s">
        <v>92</v>
      </c>
      <c r="B61" s="55" t="s">
        <v>12</v>
      </c>
      <c r="C61" s="55" t="s">
        <v>95</v>
      </c>
      <c r="D61" s="49"/>
      <c r="E61" s="48"/>
      <c r="F61" s="58">
        <f>F62</f>
        <v>12</v>
      </c>
      <c r="G61" s="59">
        <f>G62</f>
        <v>12</v>
      </c>
      <c r="H61" s="37"/>
    </row>
    <row r="62" spans="1:8" ht="15.75">
      <c r="A62" s="53" t="s">
        <v>88</v>
      </c>
      <c r="B62" s="55" t="s">
        <v>12</v>
      </c>
      <c r="C62" s="55" t="s">
        <v>95</v>
      </c>
      <c r="D62" s="56" t="s">
        <v>60</v>
      </c>
      <c r="E62" s="57"/>
      <c r="F62" s="58">
        <v>12</v>
      </c>
      <c r="G62" s="59">
        <v>12</v>
      </c>
      <c r="H62" s="37"/>
    </row>
    <row r="63" spans="1:8" ht="47.25">
      <c r="A63" s="53" t="s">
        <v>93</v>
      </c>
      <c r="B63" s="41" t="s">
        <v>12</v>
      </c>
      <c r="C63" s="41" t="s">
        <v>95</v>
      </c>
      <c r="D63" s="42" t="s">
        <v>96</v>
      </c>
      <c r="E63" s="43"/>
      <c r="F63" s="44">
        <v>12</v>
      </c>
      <c r="G63" s="45">
        <v>12</v>
      </c>
      <c r="H63" s="37"/>
    </row>
    <row r="64" spans="1:8" ht="31.5">
      <c r="A64" s="53" t="s">
        <v>94</v>
      </c>
      <c r="B64" s="48" t="s">
        <v>12</v>
      </c>
      <c r="C64" s="48" t="s">
        <v>95</v>
      </c>
      <c r="D64" s="49" t="s">
        <v>97</v>
      </c>
      <c r="E64" s="50"/>
      <c r="F64" s="51">
        <v>12</v>
      </c>
      <c r="G64" s="52">
        <v>12</v>
      </c>
      <c r="H64" s="37"/>
    </row>
    <row r="65" spans="1:8" ht="47.25">
      <c r="A65" s="53" t="s">
        <v>68</v>
      </c>
      <c r="B65" s="48" t="s">
        <v>12</v>
      </c>
      <c r="C65" s="48" t="s">
        <v>95</v>
      </c>
      <c r="D65" s="49" t="s">
        <v>97</v>
      </c>
      <c r="E65" s="48">
        <v>200</v>
      </c>
      <c r="F65" s="51">
        <v>12</v>
      </c>
      <c r="G65" s="52">
        <v>12</v>
      </c>
      <c r="H65" s="37"/>
    </row>
    <row r="66" spans="1:8" s="2" customFormat="1" ht="31.5">
      <c r="A66" s="64" t="s">
        <v>15</v>
      </c>
      <c r="B66" s="65" t="s">
        <v>16</v>
      </c>
      <c r="C66" s="65"/>
      <c r="D66" s="66"/>
      <c r="E66" s="67"/>
      <c r="F66" s="68">
        <f>F71+F67</f>
        <v>501.6</v>
      </c>
      <c r="G66" s="69">
        <f>G71+G67</f>
        <v>748.3</v>
      </c>
      <c r="H66" s="37"/>
    </row>
    <row r="67" spans="1:8" s="2" customFormat="1" ht="15.75">
      <c r="A67" s="70" t="s">
        <v>98</v>
      </c>
      <c r="B67" s="55" t="s">
        <v>16</v>
      </c>
      <c r="C67" s="55" t="s">
        <v>17</v>
      </c>
      <c r="D67" s="74"/>
      <c r="E67" s="60"/>
      <c r="F67" s="58">
        <f aca="true" t="shared" si="4" ref="F67:G69">F68</f>
        <v>32.3</v>
      </c>
      <c r="G67" s="59">
        <f t="shared" si="4"/>
        <v>232.9</v>
      </c>
      <c r="H67" s="37"/>
    </row>
    <row r="68" spans="1:8" s="2" customFormat="1" ht="15.75">
      <c r="A68" s="46" t="s">
        <v>48</v>
      </c>
      <c r="B68" s="41" t="s">
        <v>16</v>
      </c>
      <c r="C68" s="41" t="s">
        <v>17</v>
      </c>
      <c r="D68" s="42" t="s">
        <v>49</v>
      </c>
      <c r="E68" s="60"/>
      <c r="F68" s="44">
        <f t="shared" si="4"/>
        <v>32.3</v>
      </c>
      <c r="G68" s="45">
        <f t="shared" si="4"/>
        <v>232.9</v>
      </c>
      <c r="H68" s="37"/>
    </row>
    <row r="69" spans="1:8" s="2" customFormat="1" ht="31.5">
      <c r="A69" s="53" t="s">
        <v>99</v>
      </c>
      <c r="B69" s="48" t="s">
        <v>16</v>
      </c>
      <c r="C69" s="48" t="s">
        <v>17</v>
      </c>
      <c r="D69" s="49" t="s">
        <v>101</v>
      </c>
      <c r="E69" s="60"/>
      <c r="F69" s="51">
        <f t="shared" si="4"/>
        <v>32.3</v>
      </c>
      <c r="G69" s="73">
        <f t="shared" si="4"/>
        <v>232.9</v>
      </c>
      <c r="H69" s="37"/>
    </row>
    <row r="70" spans="1:8" s="2" customFormat="1" ht="31.5">
      <c r="A70" s="53" t="s">
        <v>100</v>
      </c>
      <c r="B70" s="48" t="s">
        <v>16</v>
      </c>
      <c r="C70" s="48" t="s">
        <v>17</v>
      </c>
      <c r="D70" s="49" t="s">
        <v>101</v>
      </c>
      <c r="E70" s="60">
        <v>200</v>
      </c>
      <c r="F70" s="51">
        <f>22.7+4.6+5</f>
        <v>32.3</v>
      </c>
      <c r="G70" s="52">
        <f>22.7+4.6+5+168.7+20+11.9</f>
        <v>232.9</v>
      </c>
      <c r="H70" s="37"/>
    </row>
    <row r="71" spans="1:8" s="3" customFormat="1" ht="15.75">
      <c r="A71" s="70" t="s">
        <v>18</v>
      </c>
      <c r="B71" s="55" t="s">
        <v>16</v>
      </c>
      <c r="C71" s="55" t="s">
        <v>9</v>
      </c>
      <c r="D71" s="56"/>
      <c r="E71" s="57"/>
      <c r="F71" s="58">
        <f>F72+F79+F75</f>
        <v>469.3</v>
      </c>
      <c r="G71" s="59">
        <f>G72+G79+G75</f>
        <v>515.4</v>
      </c>
      <c r="H71" s="37"/>
    </row>
    <row r="72" spans="1:8" s="3" customFormat="1" ht="31.5" hidden="1">
      <c r="A72" s="46" t="s">
        <v>58</v>
      </c>
      <c r="B72" s="41" t="s">
        <v>16</v>
      </c>
      <c r="C72" s="41" t="s">
        <v>9</v>
      </c>
      <c r="D72" s="42" t="s">
        <v>60</v>
      </c>
      <c r="E72" s="43"/>
      <c r="F72" s="44">
        <f>F73</f>
        <v>0</v>
      </c>
      <c r="G72" s="45">
        <f>G73</f>
        <v>0</v>
      </c>
      <c r="H72" s="37"/>
    </row>
    <row r="73" spans="1:8" s="3" customFormat="1" ht="15.75" hidden="1">
      <c r="A73" s="53" t="s">
        <v>59</v>
      </c>
      <c r="B73" s="48" t="s">
        <v>16</v>
      </c>
      <c r="C73" s="48" t="s">
        <v>9</v>
      </c>
      <c r="D73" s="49" t="s">
        <v>61</v>
      </c>
      <c r="E73" s="50"/>
      <c r="F73" s="51">
        <f>F74</f>
        <v>0</v>
      </c>
      <c r="G73" s="52">
        <f>G74</f>
        <v>0</v>
      </c>
      <c r="H73" s="37"/>
    </row>
    <row r="74" spans="1:8" s="3" customFormat="1" ht="47.25" hidden="1">
      <c r="A74" s="53" t="s">
        <v>68</v>
      </c>
      <c r="B74" s="48" t="s">
        <v>16</v>
      </c>
      <c r="C74" s="48" t="s">
        <v>9</v>
      </c>
      <c r="D74" s="49" t="s">
        <v>61</v>
      </c>
      <c r="E74" s="48" t="s">
        <v>36</v>
      </c>
      <c r="F74" s="51">
        <v>0</v>
      </c>
      <c r="G74" s="52">
        <v>0</v>
      </c>
      <c r="H74" s="37"/>
    </row>
    <row r="75" spans="1:8" s="3" customFormat="1" ht="15.75">
      <c r="A75" s="40" t="s">
        <v>88</v>
      </c>
      <c r="B75" s="41" t="s">
        <v>16</v>
      </c>
      <c r="C75" s="41" t="s">
        <v>9</v>
      </c>
      <c r="D75" s="42" t="s">
        <v>60</v>
      </c>
      <c r="E75" s="43"/>
      <c r="F75" s="44">
        <f aca="true" t="shared" si="5" ref="F75:G77">F76</f>
        <v>39.6</v>
      </c>
      <c r="G75" s="45">
        <f t="shared" si="5"/>
        <v>39.6</v>
      </c>
      <c r="H75" s="37"/>
    </row>
    <row r="76" spans="1:8" s="3" customFormat="1" ht="31.5">
      <c r="A76" s="46" t="s">
        <v>58</v>
      </c>
      <c r="B76" s="41" t="s">
        <v>16</v>
      </c>
      <c r="C76" s="41" t="s">
        <v>9</v>
      </c>
      <c r="D76" s="42" t="s">
        <v>102</v>
      </c>
      <c r="E76" s="43"/>
      <c r="F76" s="44">
        <f t="shared" si="5"/>
        <v>39.6</v>
      </c>
      <c r="G76" s="45">
        <f t="shared" si="5"/>
        <v>39.6</v>
      </c>
      <c r="H76" s="37"/>
    </row>
    <row r="77" spans="1:8" s="3" customFormat="1" ht="15.75">
      <c r="A77" s="47" t="s">
        <v>59</v>
      </c>
      <c r="B77" s="48" t="s">
        <v>16</v>
      </c>
      <c r="C77" s="48" t="s">
        <v>9</v>
      </c>
      <c r="D77" s="49" t="s">
        <v>103</v>
      </c>
      <c r="E77" s="50"/>
      <c r="F77" s="51">
        <f t="shared" si="5"/>
        <v>39.6</v>
      </c>
      <c r="G77" s="52">
        <f t="shared" si="5"/>
        <v>39.6</v>
      </c>
      <c r="H77" s="37"/>
    </row>
    <row r="78" spans="1:8" s="3" customFormat="1" ht="47.25">
      <c r="A78" s="53" t="s">
        <v>104</v>
      </c>
      <c r="B78" s="48" t="s">
        <v>16</v>
      </c>
      <c r="C78" s="48" t="s">
        <v>9</v>
      </c>
      <c r="D78" s="49" t="s">
        <v>103</v>
      </c>
      <c r="E78" s="48" t="s">
        <v>36</v>
      </c>
      <c r="F78" s="51">
        <v>39.6</v>
      </c>
      <c r="G78" s="52">
        <v>39.6</v>
      </c>
      <c r="H78" s="37"/>
    </row>
    <row r="79" spans="1:8" s="3" customFormat="1" ht="15.75">
      <c r="A79" s="46" t="s">
        <v>48</v>
      </c>
      <c r="B79" s="41" t="s">
        <v>16</v>
      </c>
      <c r="C79" s="41" t="s">
        <v>9</v>
      </c>
      <c r="D79" s="42" t="s">
        <v>49</v>
      </c>
      <c r="E79" s="41"/>
      <c r="F79" s="44">
        <f>F80+F82+F84</f>
        <v>429.7</v>
      </c>
      <c r="G79" s="45">
        <f>G80+G82+G84</f>
        <v>475.79999999999995</v>
      </c>
      <c r="H79" s="37"/>
    </row>
    <row r="80" spans="1:8" ht="15.75">
      <c r="A80" s="53" t="s">
        <v>19</v>
      </c>
      <c r="B80" s="48" t="s">
        <v>16</v>
      </c>
      <c r="C80" s="48" t="s">
        <v>9</v>
      </c>
      <c r="D80" s="49" t="s">
        <v>54</v>
      </c>
      <c r="E80" s="50"/>
      <c r="F80" s="51">
        <f>F81</f>
        <v>254.1</v>
      </c>
      <c r="G80" s="52">
        <f>G81</f>
        <v>254.1</v>
      </c>
      <c r="H80" s="37"/>
    </row>
    <row r="81" spans="1:8" ht="47.25">
      <c r="A81" s="53" t="s">
        <v>68</v>
      </c>
      <c r="B81" s="48" t="s">
        <v>16</v>
      </c>
      <c r="C81" s="48" t="s">
        <v>9</v>
      </c>
      <c r="D81" s="49" t="s">
        <v>54</v>
      </c>
      <c r="E81" s="50">
        <v>200</v>
      </c>
      <c r="F81" s="51">
        <f>159+0.5+54.6+40</f>
        <v>254.1</v>
      </c>
      <c r="G81" s="52">
        <f>159+0.5+54.6+40</f>
        <v>254.1</v>
      </c>
      <c r="H81" s="37"/>
    </row>
    <row r="82" spans="1:8" ht="15.75">
      <c r="A82" s="53" t="s">
        <v>21</v>
      </c>
      <c r="B82" s="48" t="s">
        <v>16</v>
      </c>
      <c r="C82" s="48" t="s">
        <v>9</v>
      </c>
      <c r="D82" s="49" t="s">
        <v>55</v>
      </c>
      <c r="E82" s="50"/>
      <c r="F82" s="51">
        <f>F83</f>
        <v>22.3</v>
      </c>
      <c r="G82" s="52">
        <f>G83</f>
        <v>22.3</v>
      </c>
      <c r="H82" s="37"/>
    </row>
    <row r="83" spans="1:8" ht="47.25">
      <c r="A83" s="53" t="s">
        <v>68</v>
      </c>
      <c r="B83" s="48" t="s">
        <v>16</v>
      </c>
      <c r="C83" s="48" t="s">
        <v>9</v>
      </c>
      <c r="D83" s="49" t="s">
        <v>55</v>
      </c>
      <c r="E83" s="48" t="s">
        <v>36</v>
      </c>
      <c r="F83" s="51">
        <f>24-1.7</f>
        <v>22.3</v>
      </c>
      <c r="G83" s="52">
        <f>24-1.7</f>
        <v>22.3</v>
      </c>
      <c r="H83" s="37"/>
    </row>
    <row r="84" spans="1:8" ht="31.5">
      <c r="A84" s="53" t="s">
        <v>22</v>
      </c>
      <c r="B84" s="48" t="s">
        <v>16</v>
      </c>
      <c r="C84" s="48" t="s">
        <v>9</v>
      </c>
      <c r="D84" s="49" t="s">
        <v>56</v>
      </c>
      <c r="E84" s="50"/>
      <c r="F84" s="51">
        <f>F85</f>
        <v>153.3</v>
      </c>
      <c r="G84" s="52">
        <f>G85</f>
        <v>199.4</v>
      </c>
      <c r="H84" s="37"/>
    </row>
    <row r="85" spans="1:8" ht="48" thickBot="1">
      <c r="A85" s="53" t="s">
        <v>68</v>
      </c>
      <c r="B85" s="48" t="s">
        <v>16</v>
      </c>
      <c r="C85" s="48" t="s">
        <v>9</v>
      </c>
      <c r="D85" s="49" t="s">
        <v>56</v>
      </c>
      <c r="E85" s="48" t="s">
        <v>36</v>
      </c>
      <c r="F85" s="51">
        <f>50+91.8+11.5</f>
        <v>153.3</v>
      </c>
      <c r="G85" s="52">
        <f>50+91.8+11.5+46.1</f>
        <v>199.4</v>
      </c>
      <c r="H85" s="37"/>
    </row>
    <row r="86" spans="1:8" ht="79.5" hidden="1" thickBot="1">
      <c r="A86" s="18" t="s">
        <v>43</v>
      </c>
      <c r="B86" s="15" t="s">
        <v>37</v>
      </c>
      <c r="C86" s="15"/>
      <c r="D86" s="24"/>
      <c r="E86" s="16"/>
      <c r="F86" s="34">
        <f aca="true" t="shared" si="6" ref="F86:G89">F87</f>
        <v>0</v>
      </c>
      <c r="G86" s="33">
        <f t="shared" si="6"/>
        <v>0</v>
      </c>
      <c r="H86" s="37"/>
    </row>
    <row r="87" spans="1:8" ht="32.25" hidden="1" thickBot="1">
      <c r="A87" s="17" t="s">
        <v>40</v>
      </c>
      <c r="B87" s="4" t="s">
        <v>37</v>
      </c>
      <c r="C87" s="4" t="s">
        <v>9</v>
      </c>
      <c r="D87" s="23"/>
      <c r="E87" s="4"/>
      <c r="F87" s="29">
        <f t="shared" si="6"/>
        <v>0</v>
      </c>
      <c r="G87" s="30">
        <f t="shared" si="6"/>
        <v>0</v>
      </c>
      <c r="H87" s="37"/>
    </row>
    <row r="88" spans="1:8" ht="16.5" hidden="1" thickBot="1">
      <c r="A88" s="17" t="s">
        <v>41</v>
      </c>
      <c r="B88" s="4" t="s">
        <v>37</v>
      </c>
      <c r="C88" s="4" t="s">
        <v>9</v>
      </c>
      <c r="D88" s="23" t="s">
        <v>38</v>
      </c>
      <c r="E88" s="6"/>
      <c r="F88" s="29">
        <f t="shared" si="6"/>
        <v>0</v>
      </c>
      <c r="G88" s="30">
        <f t="shared" si="6"/>
        <v>0</v>
      </c>
      <c r="H88" s="37"/>
    </row>
    <row r="89" spans="1:8" ht="95.25" hidden="1" thickBot="1">
      <c r="A89" s="17" t="s">
        <v>42</v>
      </c>
      <c r="B89" s="4" t="s">
        <v>37</v>
      </c>
      <c r="C89" s="4" t="s">
        <v>9</v>
      </c>
      <c r="D89" s="23" t="s">
        <v>39</v>
      </c>
      <c r="E89" s="4"/>
      <c r="F89" s="29">
        <f t="shared" si="6"/>
        <v>0</v>
      </c>
      <c r="G89" s="30">
        <f t="shared" si="6"/>
        <v>0</v>
      </c>
      <c r="H89" s="37"/>
    </row>
    <row r="90" spans="1:8" ht="16.5" hidden="1" thickBot="1">
      <c r="A90" s="17" t="s">
        <v>41</v>
      </c>
      <c r="B90" s="4" t="s">
        <v>37</v>
      </c>
      <c r="C90" s="4" t="s">
        <v>9</v>
      </c>
      <c r="D90" s="23" t="s">
        <v>39</v>
      </c>
      <c r="E90" s="4" t="s">
        <v>24</v>
      </c>
      <c r="F90" s="29"/>
      <c r="G90" s="30"/>
      <c r="H90" s="37"/>
    </row>
    <row r="91" spans="1:8" ht="27.75" customHeight="1" thickBot="1">
      <c r="A91" s="25" t="s">
        <v>33</v>
      </c>
      <c r="B91" s="26"/>
      <c r="C91" s="26"/>
      <c r="D91" s="26"/>
      <c r="E91" s="26"/>
      <c r="F91" s="35">
        <f>F16+F41+F52+F66+F86+F47</f>
        <v>2210.5000000000005</v>
      </c>
      <c r="G91" s="35">
        <f>G16+G41+G52+G66+G86+G47</f>
        <v>2960.5</v>
      </c>
      <c r="H91" s="37"/>
    </row>
    <row r="93" ht="15.75">
      <c r="F93" s="7"/>
    </row>
    <row r="97" ht="15.75">
      <c r="G97" s="38"/>
    </row>
  </sheetData>
  <sheetProtection/>
  <mergeCells count="13">
    <mergeCell ref="D14:D15"/>
    <mergeCell ref="E14:E15"/>
    <mergeCell ref="A13:E13"/>
    <mergeCell ref="E3:G3"/>
    <mergeCell ref="F14:G14"/>
    <mergeCell ref="A8:G8"/>
    <mergeCell ref="A9:G9"/>
    <mergeCell ref="A10:G10"/>
    <mergeCell ref="A11:G11"/>
    <mergeCell ref="A14:A15"/>
    <mergeCell ref="B14:B15"/>
    <mergeCell ref="C14:C15"/>
    <mergeCell ref="A7:G7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56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2017-10-26T13:56:37Z</cp:lastPrinted>
  <dcterms:created xsi:type="dcterms:W3CDTF">2011-11-01T06:15:33Z</dcterms:created>
  <dcterms:modified xsi:type="dcterms:W3CDTF">2019-08-02T08:28:55Z</dcterms:modified>
  <cp:category/>
  <cp:version/>
  <cp:contentType/>
  <cp:contentStatus/>
</cp:coreProperties>
</file>