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15" windowWidth="10605" windowHeight="9135" activeTab="0"/>
  </bookViews>
  <sheets>
    <sheet name="2019" sheetId="1" r:id="rId1"/>
  </sheets>
  <definedNames>
    <definedName name="_xlnm.Print_Titles" localSheetId="0">'2019'!$15:$16</definedName>
    <definedName name="_xlnm.Print_Area" localSheetId="0">'2019'!$A$1:$G$108</definedName>
  </definedNames>
  <calcPr fullCalcOnLoad="1"/>
</workbook>
</file>

<file path=xl/sharedStrings.xml><?xml version="1.0" encoding="utf-8"?>
<sst xmlns="http://schemas.openxmlformats.org/spreadsheetml/2006/main" count="350" uniqueCount="102">
  <si>
    <t>(тыс.рублей)</t>
  </si>
  <si>
    <t>Наименование</t>
  </si>
  <si>
    <t>Рз</t>
  </si>
  <si>
    <t>ПР</t>
  </si>
  <si>
    <t>ЦСР</t>
  </si>
  <si>
    <t>ВР</t>
  </si>
  <si>
    <t>03</t>
  </si>
  <si>
    <t>ЖИЛИЩНО-КОММУНАЛЬНОЕ ХОЗЯЙСТВО</t>
  </si>
  <si>
    <t>05</t>
  </si>
  <si>
    <t>Благоустройство</t>
  </si>
  <si>
    <t>Сумма</t>
  </si>
  <si>
    <t xml:space="preserve">                </t>
  </si>
  <si>
    <t xml:space="preserve">к решению Совета </t>
  </si>
  <si>
    <t>ВСЕГО РАСХОДОВ</t>
  </si>
  <si>
    <t>200</t>
  </si>
  <si>
    <t>Муниципальная программа по содержанию мест захоронений</t>
  </si>
  <si>
    <t>группам видов расходов, разделам, подразделам</t>
  </si>
  <si>
    <t>00</t>
  </si>
  <si>
    <t>Приложение 7</t>
  </si>
  <si>
    <t>Непрограммные направления расходов</t>
  </si>
  <si>
    <t>99 0 00 0000 0</t>
  </si>
  <si>
    <t>Глава муниципального образования</t>
  </si>
  <si>
    <t>01</t>
  </si>
  <si>
    <t>02</t>
  </si>
  <si>
    <t>99 0 00 0203 0</t>
  </si>
  <si>
    <t xml:space="preserve">Расходы на выплаты персоналу в целях обес-печения выполнения функций государствен-ными (муниципальными) органами, казенными учреждениями, органами управления государ-ственными внебюджетными фондами 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</si>
  <si>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</si>
  <si>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</si>
  <si>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100</t>
  </si>
  <si>
    <t>Центральный аппарат</t>
  </si>
  <si>
    <t>99 0 00 0204 0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</si>
  <si>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</si>
  <si>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</si>
  <si>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Иные бюджетные ассигнования</t>
  </si>
  <si>
    <t>800</t>
  </si>
  <si>
    <t>Другие общегосударственные вопросы</t>
  </si>
  <si>
    <t>13</t>
  </si>
  <si>
    <t>Уплата налога на имущество организаций и земельного налога</t>
  </si>
  <si>
    <t>99 0 00 0295 0</t>
  </si>
  <si>
    <t>Осуществление первичного воинского учета на территориях, где отсутствуют военнные комиссариаты</t>
  </si>
  <si>
    <t>99 0 00 5118 0</t>
  </si>
  <si>
    <t>НАЦИОНАЛЬНАЯ ОБОРОНА</t>
  </si>
  <si>
    <t>Мобилизационная и вневойсковая подготовка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</si>
  <si>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</si>
  <si>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99 0 00 7802 0</t>
  </si>
  <si>
    <t>НАЦИОНАЛЬНАЯ ЭКОНОМИКА</t>
  </si>
  <si>
    <t>Дорожное хозяйство</t>
  </si>
  <si>
    <t>09</t>
  </si>
  <si>
    <t>Уличное освещение</t>
  </si>
  <si>
    <t>99 0 00 7801 0</t>
  </si>
  <si>
    <t>Озеленение</t>
  </si>
  <si>
    <t>99 0 00 7803 0</t>
  </si>
  <si>
    <t>Прочие мероприятия по благоустройству городских округов и поселений</t>
  </si>
  <si>
    <t>99 0 00 7805 0</t>
  </si>
  <si>
    <t>Б1 0 00 0000 0</t>
  </si>
  <si>
    <t>Б1 0 00 7804 0</t>
  </si>
  <si>
    <t>Содержание кладбищ</t>
  </si>
  <si>
    <t xml:space="preserve"> классификации расходов бюджетов</t>
  </si>
  <si>
    <t>и непрограммным направлениям деятельности),</t>
  </si>
  <si>
    <t xml:space="preserve">сельского поселения по целевым статьям (муниципальным программам </t>
  </si>
  <si>
    <t>99 0 00 9707 1</t>
  </si>
  <si>
    <t>Диспансеризация муниципальных служащих</t>
  </si>
  <si>
    <t>Закупка товаров, работ и услуг для обеспечения государственных (муниципальных) нужд</t>
  </si>
  <si>
    <t xml:space="preserve">на 2019 год </t>
  </si>
  <si>
    <t>Татарско-Дюм-Дюмского сельского поселения</t>
  </si>
  <si>
    <t>Распределение бюджетных ассигнований бюджета Татарско-Дюм-Дюмского</t>
  </si>
  <si>
    <t>от «___ » _________ 2019г. № ___</t>
  </si>
  <si>
    <t>Действующая редакция</t>
  </si>
  <si>
    <t>Предлагаемая редакция</t>
  </si>
  <si>
    <t>Выполнение других обязательств государства</t>
  </si>
  <si>
    <t>99 2 00 0300 0</t>
  </si>
  <si>
    <t>Закупка товаров, работ и услуг для государст-венных (муниципальных) нужд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</si>
  <si>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</si>
  <si>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99 0 00 2560 0</t>
  </si>
  <si>
    <t>Межбюджетные трансферты</t>
  </si>
  <si>
    <t>500</t>
  </si>
  <si>
    <t>Муниципальная программа "Развитие субъектов малого и среднего предпринимательства муниципального образования на 2019-2021 годы"</t>
  </si>
  <si>
    <t>01 0 00 00000</t>
  </si>
  <si>
    <t>Мероприятия по программе развитие субъектов малого и среднего предпринимательства</t>
  </si>
  <si>
    <t>01 0 00 R0641</t>
  </si>
  <si>
    <t>Мероприятия по благоустройству</t>
  </si>
  <si>
    <t>Программа комплексного развития транспортной инфраструктуры на территории муниципального образования</t>
  </si>
  <si>
    <t>Б1 1 00 0000 0</t>
  </si>
  <si>
    <t>Б1 1 00 7802 0</t>
  </si>
  <si>
    <t>Муниципальная программа по использованию и охране земель на территории поселения</t>
  </si>
  <si>
    <t>Б1 2 00 0000 0</t>
  </si>
  <si>
    <t>Мероприятия по землеустройству и землепользованию</t>
  </si>
  <si>
    <t>Б1 2 00 7344 0</t>
  </si>
  <si>
    <t>Другие вопросы в области национальной экономики</t>
  </si>
  <si>
    <t>12</t>
  </si>
  <si>
    <t>Муниципальная программа по содержанию  мест захоронений</t>
  </si>
  <si>
    <t>Б1 3 00 0000 0</t>
  </si>
  <si>
    <t>Б1 3 00 7804 0</t>
  </si>
  <si>
    <t xml:space="preserve">Закупка товаров, работ и услуг для обеспечения государственных (муниципальных) нужд </t>
  </si>
  <si>
    <t>Функционирование органов в сфере национальной безопасности и правоохранительной деятельности</t>
  </si>
  <si>
    <t>99 0 00 0267 0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</si>
  <si>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</si>
  <si>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</si>
  <si>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</si>
  <si>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99 0 00 7505 0</t>
  </si>
  <si>
    <t>Мероприятия в области коммунального хозяйства</t>
  </si>
  <si>
    <t>Коммунальное хозяйство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</si>
</sst>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  <numFmt numFmtId="190" formatCode="0.000"/>
    <numFmt numFmtId="191" formatCode="0.0000"/>
    <numFmt numFmtId="192" formatCode="0.00000"/>
    <numFmt numFmtId="193" formatCode="0.000000"/>
    <numFmt numFmtId="194" formatCode="0.0000000"/>
    <numFmt numFmtId="195" formatCode="#,##0.0"/>
    <numFmt numFmtId="196" formatCode="000"/>
    <numFmt numFmtId="197" formatCode="#,##0.000"/>
    <numFmt numFmtId="198" formatCode="#,##0.0000"/>
    <numFmt numFmtId="199" formatCode="#,##0.00000"/>
    <numFmt numFmtId="200" formatCode="#,##0.000000"/>
    <numFmt numFmtId="201" formatCode="#,##0.0000000"/>
    <numFmt numFmtId="202" formatCode="#,##0.00000000"/>
    <numFmt numFmtId="203" formatCode="_(* #,##0.000_);_(* \(#,##0.0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188" fontId="1" fillId="0" borderId="0" xfId="0" applyNumberFormat="1" applyFont="1" applyFill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horizontal="distributed"/>
    </xf>
    <xf numFmtId="0" fontId="2" fillId="32" borderId="12" xfId="0" applyFont="1" applyFill="1" applyBorder="1" applyAlignment="1">
      <alignment wrapText="1"/>
    </xf>
    <xf numFmtId="0" fontId="2" fillId="32" borderId="13" xfId="0" applyFont="1" applyFill="1" applyBorder="1" applyAlignment="1">
      <alignment/>
    </xf>
    <xf numFmtId="0" fontId="2" fillId="32" borderId="14" xfId="0" applyFont="1" applyFill="1" applyBorder="1" applyAlignment="1">
      <alignment wrapText="1"/>
    </xf>
    <xf numFmtId="0" fontId="3" fillId="0" borderId="10" xfId="0" applyFont="1" applyFill="1" applyBorder="1" applyAlignment="1">
      <alignment horizontal="distributed"/>
    </xf>
    <xf numFmtId="49" fontId="3" fillId="0" borderId="10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16" xfId="0" applyFont="1" applyFill="1" applyBorder="1" applyAlignment="1">
      <alignment horizontal="distributed"/>
    </xf>
    <xf numFmtId="49" fontId="1" fillId="0" borderId="16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195" fontId="1" fillId="0" borderId="10" xfId="0" applyNumberFormat="1" applyFont="1" applyFill="1" applyBorder="1" applyAlignment="1">
      <alignment/>
    </xf>
    <xf numFmtId="195" fontId="1" fillId="0" borderId="17" xfId="0" applyNumberFormat="1" applyFont="1" applyFill="1" applyBorder="1" applyAlignment="1">
      <alignment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195" fontId="3" fillId="0" borderId="17" xfId="0" applyNumberFormat="1" applyFont="1" applyFill="1" applyBorder="1" applyAlignment="1">
      <alignment/>
    </xf>
    <xf numFmtId="195" fontId="1" fillId="0" borderId="20" xfId="0" applyNumberFormat="1" applyFont="1" applyFill="1" applyBorder="1" applyAlignment="1">
      <alignment/>
    </xf>
    <xf numFmtId="195" fontId="2" fillId="32" borderId="21" xfId="0" applyNumberFormat="1" applyFont="1" applyFill="1" applyBorder="1" applyAlignment="1">
      <alignment/>
    </xf>
    <xf numFmtId="195" fontId="3" fillId="0" borderId="10" xfId="0" applyNumberFormat="1" applyFont="1" applyFill="1" applyBorder="1" applyAlignment="1">
      <alignment/>
    </xf>
    <xf numFmtId="195" fontId="1" fillId="0" borderId="22" xfId="0" applyNumberFormat="1" applyFont="1" applyFill="1" applyBorder="1" applyAlignment="1">
      <alignment/>
    </xf>
    <xf numFmtId="195" fontId="2" fillId="32" borderId="13" xfId="0" applyNumberFormat="1" applyFont="1" applyFill="1" applyBorder="1" applyAlignment="1">
      <alignment/>
    </xf>
    <xf numFmtId="195" fontId="1" fillId="34" borderId="10" xfId="0" applyNumberFormat="1" applyFont="1" applyFill="1" applyBorder="1" applyAlignment="1">
      <alignment/>
    </xf>
    <xf numFmtId="195" fontId="1" fillId="34" borderId="23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195" fontId="3" fillId="0" borderId="0" xfId="0" applyNumberFormat="1" applyFont="1" applyFill="1" applyAlignment="1">
      <alignment/>
    </xf>
    <xf numFmtId="0" fontId="1" fillId="34" borderId="11" xfId="0" applyFont="1" applyFill="1" applyBorder="1" applyAlignment="1">
      <alignment wrapText="1"/>
    </xf>
    <xf numFmtId="0" fontId="1" fillId="34" borderId="10" xfId="0" applyFont="1" applyFill="1" applyBorder="1" applyAlignment="1">
      <alignment horizontal="distributed"/>
    </xf>
    <xf numFmtId="0" fontId="1" fillId="34" borderId="10" xfId="0" applyFont="1" applyFill="1" applyBorder="1" applyAlignment="1">
      <alignment/>
    </xf>
    <xf numFmtId="49" fontId="1" fillId="34" borderId="10" xfId="0" applyNumberFormat="1" applyFont="1" applyFill="1" applyBorder="1" applyAlignment="1">
      <alignment horizontal="right"/>
    </xf>
    <xf numFmtId="195" fontId="1" fillId="34" borderId="24" xfId="0" applyNumberFormat="1" applyFont="1" applyFill="1" applyBorder="1" applyAlignment="1">
      <alignment/>
    </xf>
    <xf numFmtId="195" fontId="1" fillId="0" borderId="0" xfId="0" applyNumberFormat="1" applyFont="1" applyFill="1" applyAlignment="1">
      <alignment/>
    </xf>
    <xf numFmtId="195" fontId="2" fillId="0" borderId="0" xfId="0" applyNumberFormat="1" applyFont="1" applyFill="1" applyAlignment="1">
      <alignment/>
    </xf>
    <xf numFmtId="0" fontId="1" fillId="34" borderId="15" xfId="0" applyFont="1" applyFill="1" applyBorder="1" applyAlignment="1">
      <alignment wrapText="1"/>
    </xf>
    <xf numFmtId="0" fontId="1" fillId="34" borderId="16" xfId="0" applyFont="1" applyFill="1" applyBorder="1" applyAlignment="1">
      <alignment horizontal="distributed"/>
    </xf>
    <xf numFmtId="49" fontId="1" fillId="34" borderId="16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1" fillId="34" borderId="11" xfId="0" applyFont="1" applyFill="1" applyBorder="1" applyAlignment="1">
      <alignment horizontal="left" wrapText="1"/>
    </xf>
    <xf numFmtId="195" fontId="1" fillId="0" borderId="23" xfId="0" applyNumberFormat="1" applyFont="1" applyFill="1" applyBorder="1" applyAlignment="1">
      <alignment/>
    </xf>
    <xf numFmtId="0" fontId="3" fillId="34" borderId="25" xfId="0" applyFont="1" applyFill="1" applyBorder="1" applyAlignment="1">
      <alignment wrapText="1"/>
    </xf>
    <xf numFmtId="0" fontId="3" fillId="34" borderId="26" xfId="0" applyFont="1" applyFill="1" applyBorder="1" applyAlignment="1">
      <alignment horizontal="distributed"/>
    </xf>
    <xf numFmtId="0" fontId="3" fillId="34" borderId="26" xfId="0" applyFont="1" applyFill="1" applyBorder="1" applyAlignment="1">
      <alignment/>
    </xf>
    <xf numFmtId="49" fontId="3" fillId="34" borderId="26" xfId="0" applyNumberFormat="1" applyFont="1" applyFill="1" applyBorder="1" applyAlignment="1">
      <alignment horizontal="right"/>
    </xf>
    <xf numFmtId="195" fontId="3" fillId="34" borderId="24" xfId="0" applyNumberFormat="1" applyFont="1" applyFill="1" applyBorder="1" applyAlignment="1">
      <alignment/>
    </xf>
    <xf numFmtId="195" fontId="3" fillId="34" borderId="27" xfId="0" applyNumberFormat="1" applyFont="1" applyFill="1" applyBorder="1" applyAlignment="1">
      <alignment/>
    </xf>
    <xf numFmtId="0" fontId="3" fillId="34" borderId="11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distributed"/>
    </xf>
    <xf numFmtId="49" fontId="2" fillId="34" borderId="10" xfId="0" applyNumberFormat="1" applyFont="1" applyFill="1" applyBorder="1" applyAlignment="1">
      <alignment horizontal="right"/>
    </xf>
    <xf numFmtId="195" fontId="3" fillId="34" borderId="23" xfId="0" applyNumberFormat="1" applyFont="1" applyFill="1" applyBorder="1" applyAlignment="1">
      <alignment/>
    </xf>
    <xf numFmtId="195" fontId="1" fillId="34" borderId="17" xfId="0" applyNumberFormat="1" applyFont="1" applyFill="1" applyBorder="1" applyAlignment="1">
      <alignment/>
    </xf>
    <xf numFmtId="195" fontId="1" fillId="0" borderId="28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1" fillId="0" borderId="0" xfId="0" applyFont="1" applyBorder="1" applyAlignment="1">
      <alignment horizontal="right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113"/>
  <sheetViews>
    <sheetView tabSelected="1" view="pageBreakPreview" zoomScale="82" zoomScaleNormal="90" zoomScaleSheetLayoutView="82" zoomScalePageLayoutView="0" workbookViewId="0" topLeftCell="A96">
      <selection activeCell="H108" sqref="H14:I108"/>
    </sheetView>
  </sheetViews>
  <sheetFormatPr defaultColWidth="9.140625" defaultRowHeight="12.75"/>
  <cols>
    <col min="1" max="1" width="52.00390625" style="1" customWidth="1"/>
    <col min="2" max="2" width="16.57421875" style="1" customWidth="1"/>
    <col min="3" max="3" width="6.421875" style="1" customWidth="1"/>
    <col min="4" max="5" width="7.8515625" style="1" customWidth="1"/>
    <col min="6" max="6" width="16.8515625" style="1" customWidth="1"/>
    <col min="7" max="7" width="17.140625" style="1" customWidth="1"/>
    <col min="8" max="16384" width="9.140625" style="1" customWidth="1"/>
  </cols>
  <sheetData>
    <row r="1" spans="1:10" s="6" customFormat="1" ht="14.25" customHeight="1">
      <c r="A1" s="5"/>
      <c r="B1" s="5"/>
      <c r="E1" s="7" t="s">
        <v>18</v>
      </c>
      <c r="F1" s="8"/>
      <c r="G1" s="8"/>
      <c r="H1" s="8"/>
      <c r="I1" s="8"/>
      <c r="J1" s="8"/>
    </row>
    <row r="2" spans="1:10" s="6" customFormat="1" ht="13.5" customHeight="1">
      <c r="A2" s="5"/>
      <c r="B2" s="5"/>
      <c r="E2" s="7" t="s">
        <v>12</v>
      </c>
      <c r="F2" s="8"/>
      <c r="G2" s="8"/>
      <c r="H2" s="8"/>
      <c r="I2" s="8"/>
      <c r="J2" s="8"/>
    </row>
    <row r="3" spans="1:10" s="6" customFormat="1" ht="31.5" customHeight="1">
      <c r="A3" s="5"/>
      <c r="B3" s="5"/>
      <c r="E3" s="62" t="s">
        <v>64</v>
      </c>
      <c r="F3" s="62"/>
      <c r="G3" s="62"/>
      <c r="H3" s="8"/>
      <c r="I3" s="8"/>
      <c r="J3" s="8"/>
    </row>
    <row r="4" spans="1:10" s="6" customFormat="1" ht="15" customHeight="1">
      <c r="A4" s="5"/>
      <c r="B4" s="5"/>
      <c r="E4" s="7" t="s">
        <v>66</v>
      </c>
      <c r="F4" s="8"/>
      <c r="G4" s="8"/>
      <c r="H4" s="8"/>
      <c r="I4" s="8"/>
      <c r="J4" s="8"/>
    </row>
    <row r="5" spans="1:5" ht="15.75">
      <c r="A5" s="9"/>
      <c r="B5" s="9"/>
      <c r="C5" s="9"/>
      <c r="D5" s="9"/>
      <c r="E5" s="10" t="s">
        <v>11</v>
      </c>
    </row>
    <row r="6" spans="1:10" s="6" customFormat="1" ht="15.75" customHeight="1">
      <c r="A6" s="7"/>
      <c r="B6" s="7"/>
      <c r="C6" s="7"/>
      <c r="D6" s="7"/>
      <c r="E6" s="65"/>
      <c r="F6" s="65"/>
      <c r="G6" s="7"/>
      <c r="H6" s="7"/>
      <c r="I6" s="7"/>
      <c r="J6" s="7"/>
    </row>
    <row r="7" spans="1:7" ht="16.5">
      <c r="A7" s="63" t="s">
        <v>65</v>
      </c>
      <c r="B7" s="63"/>
      <c r="C7" s="63"/>
      <c r="D7" s="63"/>
      <c r="E7" s="63"/>
      <c r="F7" s="63"/>
      <c r="G7" s="63"/>
    </row>
    <row r="8" spans="1:7" ht="16.5">
      <c r="A8" s="63" t="s">
        <v>59</v>
      </c>
      <c r="B8" s="63"/>
      <c r="C8" s="63"/>
      <c r="D8" s="63"/>
      <c r="E8" s="63"/>
      <c r="F8" s="63"/>
      <c r="G8" s="63"/>
    </row>
    <row r="9" spans="1:7" ht="16.5" customHeight="1">
      <c r="A9" s="64" t="s">
        <v>58</v>
      </c>
      <c r="B9" s="64"/>
      <c r="C9" s="64"/>
      <c r="D9" s="64"/>
      <c r="E9" s="64"/>
      <c r="F9" s="64"/>
      <c r="G9" s="64"/>
    </row>
    <row r="10" spans="1:7" ht="16.5">
      <c r="A10" s="63" t="s">
        <v>16</v>
      </c>
      <c r="B10" s="63"/>
      <c r="C10" s="63"/>
      <c r="D10" s="63"/>
      <c r="E10" s="63"/>
      <c r="F10" s="63"/>
      <c r="G10" s="63"/>
    </row>
    <row r="11" spans="1:7" ht="16.5">
      <c r="A11" s="63" t="s">
        <v>57</v>
      </c>
      <c r="B11" s="63"/>
      <c r="C11" s="63"/>
      <c r="D11" s="63"/>
      <c r="E11" s="63"/>
      <c r="F11" s="63"/>
      <c r="G11" s="63"/>
    </row>
    <row r="12" spans="1:7" ht="16.5">
      <c r="A12" s="63" t="s">
        <v>63</v>
      </c>
      <c r="B12" s="63"/>
      <c r="C12" s="63"/>
      <c r="D12" s="63"/>
      <c r="E12" s="63"/>
      <c r="F12" s="63"/>
      <c r="G12" s="63"/>
    </row>
    <row r="14" spans="1:7" ht="16.5" thickBot="1">
      <c r="A14" s="70"/>
      <c r="B14" s="70"/>
      <c r="C14" s="70"/>
      <c r="D14" s="70"/>
      <c r="E14" s="70"/>
      <c r="F14" s="10"/>
      <c r="G14" s="10" t="s">
        <v>0</v>
      </c>
    </row>
    <row r="15" spans="1:7" ht="15.75">
      <c r="A15" s="66" t="s">
        <v>1</v>
      </c>
      <c r="B15" s="68" t="s">
        <v>4</v>
      </c>
      <c r="C15" s="68" t="s">
        <v>5</v>
      </c>
      <c r="D15" s="68" t="s">
        <v>2</v>
      </c>
      <c r="E15" s="68" t="s">
        <v>3</v>
      </c>
      <c r="F15" s="71" t="s">
        <v>10</v>
      </c>
      <c r="G15" s="72"/>
    </row>
    <row r="16" spans="1:7" ht="32.25" thickBot="1">
      <c r="A16" s="67"/>
      <c r="B16" s="69"/>
      <c r="C16" s="69"/>
      <c r="D16" s="69"/>
      <c r="E16" s="69"/>
      <c r="F16" s="25" t="s">
        <v>67</v>
      </c>
      <c r="G16" s="26" t="s">
        <v>68</v>
      </c>
    </row>
    <row r="17" spans="1:8" s="2" customFormat="1" ht="63">
      <c r="A17" s="50" t="s">
        <v>76</v>
      </c>
      <c r="B17" s="51" t="s">
        <v>77</v>
      </c>
      <c r="C17" s="52"/>
      <c r="D17" s="53"/>
      <c r="E17" s="53"/>
      <c r="F17" s="54">
        <f aca="true" t="shared" si="0" ref="F17:G20">F18</f>
        <v>1</v>
      </c>
      <c r="G17" s="55">
        <f t="shared" si="0"/>
        <v>1</v>
      </c>
      <c r="H17" s="36"/>
    </row>
    <row r="18" spans="1:8" s="2" customFormat="1" ht="31.5">
      <c r="A18" s="37" t="s">
        <v>78</v>
      </c>
      <c r="B18" s="38" t="s">
        <v>79</v>
      </c>
      <c r="C18" s="39"/>
      <c r="D18" s="40"/>
      <c r="E18" s="40"/>
      <c r="F18" s="41">
        <f t="shared" si="0"/>
        <v>1</v>
      </c>
      <c r="G18" s="34">
        <f t="shared" si="0"/>
        <v>1</v>
      </c>
      <c r="H18" s="36"/>
    </row>
    <row r="19" spans="1:8" s="2" customFormat="1" ht="31.5">
      <c r="A19" s="37" t="s">
        <v>62</v>
      </c>
      <c r="B19" s="38" t="s">
        <v>79</v>
      </c>
      <c r="C19" s="40">
        <v>200</v>
      </c>
      <c r="D19" s="40"/>
      <c r="E19" s="40"/>
      <c r="F19" s="41">
        <f t="shared" si="0"/>
        <v>1</v>
      </c>
      <c r="G19" s="34">
        <f t="shared" si="0"/>
        <v>1</v>
      </c>
      <c r="H19" s="36"/>
    </row>
    <row r="20" spans="1:8" s="2" customFormat="1" ht="15.75">
      <c r="A20" s="37" t="s">
        <v>26</v>
      </c>
      <c r="B20" s="38" t="s">
        <v>79</v>
      </c>
      <c r="C20" s="40">
        <v>200</v>
      </c>
      <c r="D20" s="40" t="s">
        <v>22</v>
      </c>
      <c r="E20" s="40" t="s">
        <v>17</v>
      </c>
      <c r="F20" s="41">
        <f t="shared" si="0"/>
        <v>1</v>
      </c>
      <c r="G20" s="34">
        <f t="shared" si="0"/>
        <v>1</v>
      </c>
      <c r="H20" s="36"/>
    </row>
    <row r="21" spans="1:8" s="2" customFormat="1" ht="15.75">
      <c r="A21" s="44" t="s">
        <v>35</v>
      </c>
      <c r="B21" s="45" t="s">
        <v>79</v>
      </c>
      <c r="C21" s="46">
        <v>200</v>
      </c>
      <c r="D21" s="46" t="s">
        <v>22</v>
      </c>
      <c r="E21" s="46" t="s">
        <v>36</v>
      </c>
      <c r="F21" s="41">
        <v>1</v>
      </c>
      <c r="G21" s="34">
        <v>1</v>
      </c>
      <c r="H21" s="36"/>
    </row>
    <row r="22" spans="1:8" s="2" customFormat="1" ht="31.5" hidden="1">
      <c r="A22" s="18" t="s">
        <v>15</v>
      </c>
      <c r="B22" s="16" t="s">
        <v>54</v>
      </c>
      <c r="C22" s="47"/>
      <c r="D22" s="17"/>
      <c r="E22" s="17"/>
      <c r="F22" s="30">
        <f aca="true" t="shared" si="1" ref="F22:G25">F23</f>
        <v>0</v>
      </c>
      <c r="G22" s="27">
        <f t="shared" si="1"/>
        <v>0</v>
      </c>
      <c r="H22" s="36"/>
    </row>
    <row r="23" spans="1:8" s="2" customFormat="1" ht="23.25" customHeight="1" hidden="1">
      <c r="A23" s="11" t="s">
        <v>56</v>
      </c>
      <c r="B23" s="12" t="s">
        <v>55</v>
      </c>
      <c r="C23" s="22"/>
      <c r="D23" s="3"/>
      <c r="E23" s="3"/>
      <c r="F23" s="23">
        <f t="shared" si="1"/>
        <v>0</v>
      </c>
      <c r="G23" s="24">
        <f t="shared" si="1"/>
        <v>0</v>
      </c>
      <c r="H23" s="36"/>
    </row>
    <row r="24" spans="1:8" s="2" customFormat="1" ht="34.5" customHeight="1" hidden="1">
      <c r="A24" s="11" t="s">
        <v>62</v>
      </c>
      <c r="B24" s="12" t="s">
        <v>55</v>
      </c>
      <c r="C24" s="3" t="s">
        <v>14</v>
      </c>
      <c r="D24" s="3"/>
      <c r="E24" s="3"/>
      <c r="F24" s="23">
        <f t="shared" si="1"/>
        <v>0</v>
      </c>
      <c r="G24" s="24">
        <f t="shared" si="1"/>
        <v>0</v>
      </c>
      <c r="H24" s="36"/>
    </row>
    <row r="25" spans="1:8" ht="25.5" customHeight="1" hidden="1">
      <c r="A25" s="11" t="s">
        <v>7</v>
      </c>
      <c r="B25" s="12" t="s">
        <v>55</v>
      </c>
      <c r="C25" s="3" t="s">
        <v>14</v>
      </c>
      <c r="D25" s="3" t="s">
        <v>8</v>
      </c>
      <c r="E25" s="3" t="s">
        <v>17</v>
      </c>
      <c r="F25" s="23">
        <f t="shared" si="1"/>
        <v>0</v>
      </c>
      <c r="G25" s="24">
        <f t="shared" si="1"/>
        <v>0</v>
      </c>
      <c r="H25" s="36"/>
    </row>
    <row r="26" spans="1:8" ht="23.25" customHeight="1" hidden="1">
      <c r="A26" s="11" t="s">
        <v>9</v>
      </c>
      <c r="B26" s="12" t="s">
        <v>55</v>
      </c>
      <c r="C26" s="3" t="s">
        <v>14</v>
      </c>
      <c r="D26" s="3" t="s">
        <v>8</v>
      </c>
      <c r="E26" s="3" t="s">
        <v>6</v>
      </c>
      <c r="F26" s="23">
        <f>39.6-39.6</f>
        <v>0</v>
      </c>
      <c r="G26" s="24">
        <f>39.6-39.6</f>
        <v>0</v>
      </c>
      <c r="H26" s="36"/>
    </row>
    <row r="27" spans="1:8" ht="18.75" customHeight="1">
      <c r="A27" s="56" t="s">
        <v>80</v>
      </c>
      <c r="B27" s="57" t="s">
        <v>54</v>
      </c>
      <c r="C27" s="58"/>
      <c r="D27" s="58"/>
      <c r="E27" s="58"/>
      <c r="F27" s="54">
        <f>F28+F33+F38</f>
        <v>61.6</v>
      </c>
      <c r="G27" s="59">
        <f>G28+G33+G38</f>
        <v>61.6</v>
      </c>
      <c r="H27" s="36"/>
    </row>
    <row r="28" spans="1:8" ht="47.25">
      <c r="A28" s="37" t="s">
        <v>81</v>
      </c>
      <c r="B28" s="38" t="s">
        <v>82</v>
      </c>
      <c r="C28" s="40"/>
      <c r="D28" s="40"/>
      <c r="E28" s="40"/>
      <c r="F28" s="41">
        <f aca="true" t="shared" si="2" ref="F28:G31">F29</f>
        <v>10</v>
      </c>
      <c r="G28" s="34">
        <f t="shared" si="2"/>
        <v>10</v>
      </c>
      <c r="H28" s="36"/>
    </row>
    <row r="29" spans="1:8" ht="63">
      <c r="A29" s="48" t="s">
        <v>43</v>
      </c>
      <c r="B29" s="38" t="s">
        <v>83</v>
      </c>
      <c r="C29" s="40"/>
      <c r="D29" s="40"/>
      <c r="E29" s="40"/>
      <c r="F29" s="41">
        <f t="shared" si="2"/>
        <v>10</v>
      </c>
      <c r="G29" s="34">
        <f t="shared" si="2"/>
        <v>10</v>
      </c>
      <c r="H29" s="36"/>
    </row>
    <row r="30" spans="1:8" ht="31.5">
      <c r="A30" s="37" t="s">
        <v>62</v>
      </c>
      <c r="B30" s="38" t="s">
        <v>83</v>
      </c>
      <c r="C30" s="40" t="s">
        <v>14</v>
      </c>
      <c r="D30" s="40"/>
      <c r="E30" s="40"/>
      <c r="F30" s="41">
        <f t="shared" si="2"/>
        <v>10</v>
      </c>
      <c r="G30" s="34">
        <f t="shared" si="2"/>
        <v>10</v>
      </c>
      <c r="H30" s="36"/>
    </row>
    <row r="31" spans="1:8" ht="18.75" customHeight="1">
      <c r="A31" s="37" t="s">
        <v>45</v>
      </c>
      <c r="B31" s="38" t="s">
        <v>83</v>
      </c>
      <c r="C31" s="40" t="s">
        <v>14</v>
      </c>
      <c r="D31" s="40" t="s">
        <v>32</v>
      </c>
      <c r="E31" s="40" t="s">
        <v>17</v>
      </c>
      <c r="F31" s="41">
        <f t="shared" si="2"/>
        <v>10</v>
      </c>
      <c r="G31" s="34">
        <f t="shared" si="2"/>
        <v>10</v>
      </c>
      <c r="H31" s="36"/>
    </row>
    <row r="32" spans="1:8" ht="18.75" customHeight="1">
      <c r="A32" s="37" t="s">
        <v>46</v>
      </c>
      <c r="B32" s="38" t="s">
        <v>83</v>
      </c>
      <c r="C32" s="40" t="s">
        <v>14</v>
      </c>
      <c r="D32" s="40" t="s">
        <v>32</v>
      </c>
      <c r="E32" s="40" t="s">
        <v>47</v>
      </c>
      <c r="F32" s="41">
        <v>10</v>
      </c>
      <c r="G32" s="34">
        <v>10</v>
      </c>
      <c r="H32" s="36"/>
    </row>
    <row r="33" spans="1:8" ht="31.5">
      <c r="A33" s="37" t="s">
        <v>84</v>
      </c>
      <c r="B33" s="38" t="s">
        <v>85</v>
      </c>
      <c r="C33" s="40"/>
      <c r="D33" s="40"/>
      <c r="E33" s="40"/>
      <c r="F33" s="41">
        <f aca="true" t="shared" si="3" ref="F33:G36">F34</f>
        <v>12</v>
      </c>
      <c r="G33" s="34">
        <f t="shared" si="3"/>
        <v>12</v>
      </c>
      <c r="H33" s="36"/>
    </row>
    <row r="34" spans="1:8" ht="31.5">
      <c r="A34" s="48" t="s">
        <v>86</v>
      </c>
      <c r="B34" s="38" t="s">
        <v>87</v>
      </c>
      <c r="C34" s="40"/>
      <c r="D34" s="40"/>
      <c r="E34" s="40"/>
      <c r="F34" s="41">
        <f t="shared" si="3"/>
        <v>12</v>
      </c>
      <c r="G34" s="34">
        <f t="shared" si="3"/>
        <v>12</v>
      </c>
      <c r="H34" s="36"/>
    </row>
    <row r="35" spans="1:8" ht="31.5">
      <c r="A35" s="37" t="s">
        <v>62</v>
      </c>
      <c r="B35" s="38" t="s">
        <v>87</v>
      </c>
      <c r="C35" s="40">
        <v>200</v>
      </c>
      <c r="D35" s="40"/>
      <c r="E35" s="40"/>
      <c r="F35" s="41">
        <f t="shared" si="3"/>
        <v>12</v>
      </c>
      <c r="G35" s="34">
        <f t="shared" si="3"/>
        <v>12</v>
      </c>
      <c r="H35" s="36"/>
    </row>
    <row r="36" spans="1:8" ht="18.75" customHeight="1">
      <c r="A36" s="37" t="s">
        <v>45</v>
      </c>
      <c r="B36" s="38" t="s">
        <v>87</v>
      </c>
      <c r="C36" s="40">
        <v>200</v>
      </c>
      <c r="D36" s="40" t="s">
        <v>32</v>
      </c>
      <c r="E36" s="40" t="s">
        <v>17</v>
      </c>
      <c r="F36" s="41">
        <f t="shared" si="3"/>
        <v>12</v>
      </c>
      <c r="G36" s="34">
        <f t="shared" si="3"/>
        <v>12</v>
      </c>
      <c r="H36" s="36"/>
    </row>
    <row r="37" spans="1:8" ht="31.5">
      <c r="A37" s="37" t="s">
        <v>88</v>
      </c>
      <c r="B37" s="38" t="s">
        <v>87</v>
      </c>
      <c r="C37" s="40">
        <v>200</v>
      </c>
      <c r="D37" s="40" t="s">
        <v>32</v>
      </c>
      <c r="E37" s="40" t="s">
        <v>89</v>
      </c>
      <c r="F37" s="41">
        <v>12</v>
      </c>
      <c r="G37" s="34">
        <v>12</v>
      </c>
      <c r="H37" s="36"/>
    </row>
    <row r="38" spans="1:8" ht="31.5">
      <c r="A38" s="37" t="s">
        <v>90</v>
      </c>
      <c r="B38" s="38" t="s">
        <v>91</v>
      </c>
      <c r="C38" s="39"/>
      <c r="D38" s="40"/>
      <c r="E38" s="40"/>
      <c r="F38" s="41">
        <f aca="true" t="shared" si="4" ref="F38:G41">F39</f>
        <v>39.6</v>
      </c>
      <c r="G38" s="34">
        <f t="shared" si="4"/>
        <v>39.6</v>
      </c>
      <c r="H38" s="36"/>
    </row>
    <row r="39" spans="1:8" ht="15.75">
      <c r="A39" s="48" t="s">
        <v>56</v>
      </c>
      <c r="B39" s="38" t="s">
        <v>92</v>
      </c>
      <c r="C39" s="39"/>
      <c r="D39" s="40"/>
      <c r="E39" s="40"/>
      <c r="F39" s="41">
        <f t="shared" si="4"/>
        <v>39.6</v>
      </c>
      <c r="G39" s="34">
        <f t="shared" si="4"/>
        <v>39.6</v>
      </c>
      <c r="H39" s="36"/>
    </row>
    <row r="40" spans="1:8" ht="31.5">
      <c r="A40" s="37" t="s">
        <v>93</v>
      </c>
      <c r="B40" s="38" t="s">
        <v>92</v>
      </c>
      <c r="C40" s="40" t="s">
        <v>14</v>
      </c>
      <c r="D40" s="40"/>
      <c r="E40" s="40"/>
      <c r="F40" s="41">
        <f t="shared" si="4"/>
        <v>39.6</v>
      </c>
      <c r="G40" s="34">
        <f t="shared" si="4"/>
        <v>39.6</v>
      </c>
      <c r="H40" s="36"/>
    </row>
    <row r="41" spans="1:8" ht="18.75" customHeight="1">
      <c r="A41" s="37" t="s">
        <v>7</v>
      </c>
      <c r="B41" s="38" t="s">
        <v>92</v>
      </c>
      <c r="C41" s="40" t="s">
        <v>14</v>
      </c>
      <c r="D41" s="40" t="s">
        <v>8</v>
      </c>
      <c r="E41" s="40" t="s">
        <v>17</v>
      </c>
      <c r="F41" s="41">
        <f t="shared" si="4"/>
        <v>39.6</v>
      </c>
      <c r="G41" s="34">
        <f t="shared" si="4"/>
        <v>39.6</v>
      </c>
      <c r="H41" s="36"/>
    </row>
    <row r="42" spans="1:8" ht="15.75">
      <c r="A42" s="37" t="s">
        <v>9</v>
      </c>
      <c r="B42" s="38" t="s">
        <v>92</v>
      </c>
      <c r="C42" s="40" t="s">
        <v>14</v>
      </c>
      <c r="D42" s="40" t="s">
        <v>8</v>
      </c>
      <c r="E42" s="40" t="s">
        <v>6</v>
      </c>
      <c r="F42" s="41">
        <v>39.6</v>
      </c>
      <c r="G42" s="34">
        <v>39.6</v>
      </c>
      <c r="H42" s="36"/>
    </row>
    <row r="43" spans="1:8" ht="23.25" customHeight="1">
      <c r="A43" s="18" t="s">
        <v>19</v>
      </c>
      <c r="B43" s="16" t="s">
        <v>20</v>
      </c>
      <c r="C43" s="17"/>
      <c r="D43" s="17"/>
      <c r="E43" s="17"/>
      <c r="F43" s="30">
        <f>F44+F48+F62+F70+F77+F81+F85+F93+F97+F101+F66+F58+F86</f>
        <v>2147.9000000000005</v>
      </c>
      <c r="G43" s="27">
        <f>G44+G48+G62+G70+G77+G81+G85+G93+G97+G101+G66+G58+G86</f>
        <v>2897.9</v>
      </c>
      <c r="H43" s="36"/>
    </row>
    <row r="44" spans="1:8" ht="23.25" customHeight="1">
      <c r="A44" s="11" t="s">
        <v>21</v>
      </c>
      <c r="B44" s="12" t="s">
        <v>24</v>
      </c>
      <c r="C44" s="3"/>
      <c r="D44" s="3"/>
      <c r="E44" s="3"/>
      <c r="F44" s="23">
        <f aca="true" t="shared" si="5" ref="F44:G46">F45</f>
        <v>535.1</v>
      </c>
      <c r="G44" s="24">
        <f t="shared" si="5"/>
        <v>614.6</v>
      </c>
      <c r="H44" s="36"/>
    </row>
    <row r="45" spans="1:8" ht="81.75" customHeight="1">
      <c r="A45" s="11" t="s">
        <v>25</v>
      </c>
      <c r="B45" s="12" t="s">
        <v>24</v>
      </c>
      <c r="C45" s="3" t="s">
        <v>28</v>
      </c>
      <c r="D45" s="3"/>
      <c r="E45" s="3"/>
      <c r="F45" s="23">
        <f t="shared" si="5"/>
        <v>535.1</v>
      </c>
      <c r="G45" s="24">
        <f t="shared" si="5"/>
        <v>614.6</v>
      </c>
      <c r="H45" s="36"/>
    </row>
    <row r="46" spans="1:8" ht="23.25" customHeight="1">
      <c r="A46" s="11" t="s">
        <v>26</v>
      </c>
      <c r="B46" s="12" t="s">
        <v>24</v>
      </c>
      <c r="C46" s="3" t="s">
        <v>28</v>
      </c>
      <c r="D46" s="3" t="s">
        <v>22</v>
      </c>
      <c r="E46" s="3" t="s">
        <v>17</v>
      </c>
      <c r="F46" s="23">
        <f t="shared" si="5"/>
        <v>535.1</v>
      </c>
      <c r="G46" s="24">
        <f t="shared" si="5"/>
        <v>614.6</v>
      </c>
      <c r="H46" s="36"/>
    </row>
    <row r="47" spans="1:8" ht="47.25">
      <c r="A47" s="11" t="s">
        <v>27</v>
      </c>
      <c r="B47" s="12" t="s">
        <v>24</v>
      </c>
      <c r="C47" s="3" t="s">
        <v>28</v>
      </c>
      <c r="D47" s="3" t="s">
        <v>22</v>
      </c>
      <c r="E47" s="3" t="s">
        <v>23</v>
      </c>
      <c r="F47" s="23">
        <v>535.1</v>
      </c>
      <c r="G47" s="24">
        <f>424.4+110.7+43+36.5</f>
        <v>614.6</v>
      </c>
      <c r="H47" s="36"/>
    </row>
    <row r="48" spans="1:8" ht="23.25" customHeight="1">
      <c r="A48" s="11" t="s">
        <v>29</v>
      </c>
      <c r="B48" s="12" t="s">
        <v>30</v>
      </c>
      <c r="C48" s="3"/>
      <c r="D48" s="3"/>
      <c r="E48" s="3"/>
      <c r="F48" s="23">
        <f>F49+F52+F55</f>
        <v>594.2</v>
      </c>
      <c r="G48" s="24">
        <f>G49+G52+G55</f>
        <v>647.5000000000001</v>
      </c>
      <c r="H48" s="36"/>
    </row>
    <row r="49" spans="1:8" ht="87" customHeight="1">
      <c r="A49" s="11" t="s">
        <v>25</v>
      </c>
      <c r="B49" s="12" t="s">
        <v>30</v>
      </c>
      <c r="C49" s="3" t="s">
        <v>28</v>
      </c>
      <c r="D49" s="3"/>
      <c r="E49" s="3"/>
      <c r="F49" s="23">
        <f>F50</f>
        <v>313.3</v>
      </c>
      <c r="G49" s="24">
        <f>G50</f>
        <v>348.6</v>
      </c>
      <c r="H49" s="36"/>
    </row>
    <row r="50" spans="1:8" ht="23.25" customHeight="1">
      <c r="A50" s="11" t="s">
        <v>26</v>
      </c>
      <c r="B50" s="12" t="s">
        <v>30</v>
      </c>
      <c r="C50" s="3" t="s">
        <v>28</v>
      </c>
      <c r="D50" s="3" t="s">
        <v>22</v>
      </c>
      <c r="E50" s="3" t="s">
        <v>17</v>
      </c>
      <c r="F50" s="23">
        <f>F51</f>
        <v>313.3</v>
      </c>
      <c r="G50" s="24">
        <f>G51</f>
        <v>348.6</v>
      </c>
      <c r="H50" s="36"/>
    </row>
    <row r="51" spans="1:8" ht="69" customHeight="1">
      <c r="A51" s="11" t="s">
        <v>31</v>
      </c>
      <c r="B51" s="12" t="s">
        <v>30</v>
      </c>
      <c r="C51" s="3" t="s">
        <v>28</v>
      </c>
      <c r="D51" s="3" t="s">
        <v>22</v>
      </c>
      <c r="E51" s="3" t="s">
        <v>32</v>
      </c>
      <c r="F51" s="23">
        <v>313.3</v>
      </c>
      <c r="G51" s="24">
        <f>313.3+35.3</f>
        <v>348.6</v>
      </c>
      <c r="H51" s="36"/>
    </row>
    <row r="52" spans="1:8" ht="36" customHeight="1">
      <c r="A52" s="11" t="s">
        <v>62</v>
      </c>
      <c r="B52" s="12" t="s">
        <v>30</v>
      </c>
      <c r="C52" s="3" t="s">
        <v>14</v>
      </c>
      <c r="D52" s="3"/>
      <c r="E52" s="3"/>
      <c r="F52" s="23">
        <f>F53</f>
        <v>275.3</v>
      </c>
      <c r="G52" s="24">
        <f>G53</f>
        <v>293.3</v>
      </c>
      <c r="H52" s="36"/>
    </row>
    <row r="53" spans="1:8" ht="15.75">
      <c r="A53" s="11" t="s">
        <v>26</v>
      </c>
      <c r="B53" s="12" t="s">
        <v>30</v>
      </c>
      <c r="C53" s="3" t="s">
        <v>14</v>
      </c>
      <c r="D53" s="3" t="s">
        <v>22</v>
      </c>
      <c r="E53" s="3" t="s">
        <v>17</v>
      </c>
      <c r="F53" s="23">
        <f>F54</f>
        <v>275.3</v>
      </c>
      <c r="G53" s="24">
        <f>G54</f>
        <v>293.3</v>
      </c>
      <c r="H53" s="36"/>
    </row>
    <row r="54" spans="1:8" ht="69" customHeight="1">
      <c r="A54" s="11" t="s">
        <v>31</v>
      </c>
      <c r="B54" s="12" t="s">
        <v>30</v>
      </c>
      <c r="C54" s="3" t="s">
        <v>14</v>
      </c>
      <c r="D54" s="3" t="s">
        <v>22</v>
      </c>
      <c r="E54" s="3" t="s">
        <v>32</v>
      </c>
      <c r="F54" s="23">
        <f>153.9-0.8+23.5+40+14.3+44.4</f>
        <v>275.3</v>
      </c>
      <c r="G54" s="24">
        <f>153.9-0.8+23.5+40+14.3+44.4+15.9+2.1</f>
        <v>293.3</v>
      </c>
      <c r="H54" s="36"/>
    </row>
    <row r="55" spans="1:8" ht="15.75">
      <c r="A55" s="11" t="s">
        <v>33</v>
      </c>
      <c r="B55" s="12" t="s">
        <v>30</v>
      </c>
      <c r="C55" s="3" t="s">
        <v>34</v>
      </c>
      <c r="D55" s="3"/>
      <c r="E55" s="3"/>
      <c r="F55" s="23">
        <f>F56</f>
        <v>5.6</v>
      </c>
      <c r="G55" s="24">
        <f>G56</f>
        <v>5.6</v>
      </c>
      <c r="H55" s="36"/>
    </row>
    <row r="56" spans="1:8" ht="15.75">
      <c r="A56" s="11" t="s">
        <v>26</v>
      </c>
      <c r="B56" s="12" t="s">
        <v>30</v>
      </c>
      <c r="C56" s="3" t="s">
        <v>34</v>
      </c>
      <c r="D56" s="3" t="s">
        <v>22</v>
      </c>
      <c r="E56" s="3" t="s">
        <v>17</v>
      </c>
      <c r="F56" s="23">
        <f>F57</f>
        <v>5.6</v>
      </c>
      <c r="G56" s="24">
        <f>G57</f>
        <v>5.6</v>
      </c>
      <c r="H56" s="36"/>
    </row>
    <row r="57" spans="1:8" ht="68.25" customHeight="1">
      <c r="A57" s="11" t="s">
        <v>31</v>
      </c>
      <c r="B57" s="12" t="s">
        <v>30</v>
      </c>
      <c r="C57" s="3" t="s">
        <v>34</v>
      </c>
      <c r="D57" s="3" t="s">
        <v>22</v>
      </c>
      <c r="E57" s="3" t="s">
        <v>32</v>
      </c>
      <c r="F57" s="23">
        <f>2.2+1.9+1.5</f>
        <v>5.6</v>
      </c>
      <c r="G57" s="24">
        <f>2.2+1.9+1.5</f>
        <v>5.6</v>
      </c>
      <c r="H57" s="36"/>
    </row>
    <row r="58" spans="1:8" ht="42.75" customHeight="1">
      <c r="A58" s="11" t="s">
        <v>94</v>
      </c>
      <c r="B58" s="12" t="s">
        <v>95</v>
      </c>
      <c r="C58" s="3"/>
      <c r="D58" s="3"/>
      <c r="E58" s="3"/>
      <c r="F58" s="23">
        <f aca="true" t="shared" si="6" ref="F58:G60">F59</f>
        <v>250.79999999999998</v>
      </c>
      <c r="G58" s="24">
        <f t="shared" si="6"/>
        <v>558.3</v>
      </c>
      <c r="H58" s="36"/>
    </row>
    <row r="59" spans="1:8" ht="40.5" customHeight="1">
      <c r="A59" s="11" t="s">
        <v>62</v>
      </c>
      <c r="B59" s="12" t="s">
        <v>95</v>
      </c>
      <c r="C59" s="3" t="s">
        <v>14</v>
      </c>
      <c r="D59" s="3"/>
      <c r="E59" s="3"/>
      <c r="F59" s="23">
        <f t="shared" si="6"/>
        <v>250.79999999999998</v>
      </c>
      <c r="G59" s="24">
        <f t="shared" si="6"/>
        <v>558.3</v>
      </c>
      <c r="H59" s="36"/>
    </row>
    <row r="60" spans="1:8" ht="36" customHeight="1">
      <c r="A60" s="11" t="s">
        <v>96</v>
      </c>
      <c r="B60" s="12" t="s">
        <v>95</v>
      </c>
      <c r="C60" s="3" t="s">
        <v>14</v>
      </c>
      <c r="D60" s="3" t="s">
        <v>6</v>
      </c>
      <c r="E60" s="3" t="s">
        <v>17</v>
      </c>
      <c r="F60" s="23">
        <f t="shared" si="6"/>
        <v>250.79999999999998</v>
      </c>
      <c r="G60" s="24">
        <f t="shared" si="6"/>
        <v>558.3</v>
      </c>
      <c r="H60" s="36"/>
    </row>
    <row r="61" spans="1:8" ht="41.25" customHeight="1">
      <c r="A61" s="11" t="s">
        <v>97</v>
      </c>
      <c r="B61" s="12" t="s">
        <v>95</v>
      </c>
      <c r="C61" s="3" t="s">
        <v>14</v>
      </c>
      <c r="D61" s="3" t="s">
        <v>6</v>
      </c>
      <c r="E61" s="3" t="s">
        <v>98</v>
      </c>
      <c r="F61" s="23">
        <v>250.79999999999998</v>
      </c>
      <c r="G61" s="49">
        <f>132.9+67.3+5.6+45+291.5-14+30</f>
        <v>558.3</v>
      </c>
      <c r="H61" s="36"/>
    </row>
    <row r="62" spans="1:8" ht="30" customHeight="1">
      <c r="A62" s="11" t="s">
        <v>37</v>
      </c>
      <c r="B62" s="12" t="s">
        <v>38</v>
      </c>
      <c r="C62" s="3"/>
      <c r="D62" s="3"/>
      <c r="E62" s="3"/>
      <c r="F62" s="23">
        <f aca="true" t="shared" si="7" ref="F62:G64">F63</f>
        <v>111.1</v>
      </c>
      <c r="G62" s="24">
        <f t="shared" si="7"/>
        <v>111.1</v>
      </c>
      <c r="H62" s="36"/>
    </row>
    <row r="63" spans="1:8" ht="23.25" customHeight="1">
      <c r="A63" s="11" t="s">
        <v>33</v>
      </c>
      <c r="B63" s="12" t="s">
        <v>38</v>
      </c>
      <c r="C63" s="3" t="s">
        <v>34</v>
      </c>
      <c r="D63" s="3"/>
      <c r="E63" s="3"/>
      <c r="F63" s="23">
        <f t="shared" si="7"/>
        <v>111.1</v>
      </c>
      <c r="G63" s="24">
        <f t="shared" si="7"/>
        <v>111.1</v>
      </c>
      <c r="H63" s="36"/>
    </row>
    <row r="64" spans="1:8" ht="23.25" customHeight="1">
      <c r="A64" s="11" t="s">
        <v>26</v>
      </c>
      <c r="B64" s="12" t="s">
        <v>38</v>
      </c>
      <c r="C64" s="3" t="s">
        <v>34</v>
      </c>
      <c r="D64" s="3" t="s">
        <v>22</v>
      </c>
      <c r="E64" s="3" t="s">
        <v>17</v>
      </c>
      <c r="F64" s="23">
        <f t="shared" si="7"/>
        <v>111.1</v>
      </c>
      <c r="G64" s="24">
        <f t="shared" si="7"/>
        <v>111.1</v>
      </c>
      <c r="H64" s="36"/>
    </row>
    <row r="65" spans="1:8" ht="23.25" customHeight="1">
      <c r="A65" s="11" t="s">
        <v>35</v>
      </c>
      <c r="B65" s="12" t="s">
        <v>38</v>
      </c>
      <c r="C65" s="3" t="s">
        <v>34</v>
      </c>
      <c r="D65" s="3" t="s">
        <v>22</v>
      </c>
      <c r="E65" s="3" t="s">
        <v>36</v>
      </c>
      <c r="F65" s="23">
        <f>108+3.1</f>
        <v>111.1</v>
      </c>
      <c r="G65" s="24">
        <f>108+3.1</f>
        <v>111.1</v>
      </c>
      <c r="H65" s="36"/>
    </row>
    <row r="66" spans="1:8" ht="81" customHeight="1">
      <c r="A66" s="11" t="s">
        <v>72</v>
      </c>
      <c r="B66" s="12" t="s">
        <v>73</v>
      </c>
      <c r="C66" s="3"/>
      <c r="D66" s="3"/>
      <c r="E66" s="3"/>
      <c r="F66" s="33">
        <f aca="true" t="shared" si="8" ref="F66:G68">F67</f>
        <v>19</v>
      </c>
      <c r="G66" s="60">
        <f t="shared" si="8"/>
        <v>19</v>
      </c>
      <c r="H66" s="36"/>
    </row>
    <row r="67" spans="1:8" ht="23.25" customHeight="1">
      <c r="A67" s="11" t="s">
        <v>74</v>
      </c>
      <c r="B67" s="12" t="s">
        <v>73</v>
      </c>
      <c r="C67" s="35">
        <v>500</v>
      </c>
      <c r="D67" s="3"/>
      <c r="E67" s="3"/>
      <c r="F67" s="33">
        <f t="shared" si="8"/>
        <v>19</v>
      </c>
      <c r="G67" s="60">
        <f t="shared" si="8"/>
        <v>19</v>
      </c>
      <c r="H67" s="36"/>
    </row>
    <row r="68" spans="1:8" ht="23.25" customHeight="1">
      <c r="A68" s="11" t="s">
        <v>26</v>
      </c>
      <c r="B68" s="12" t="s">
        <v>73</v>
      </c>
      <c r="C68" s="35" t="s">
        <v>75</v>
      </c>
      <c r="D68" s="3" t="s">
        <v>22</v>
      </c>
      <c r="E68" s="3" t="s">
        <v>17</v>
      </c>
      <c r="F68" s="33">
        <f t="shared" si="8"/>
        <v>19</v>
      </c>
      <c r="G68" s="60">
        <f t="shared" si="8"/>
        <v>19</v>
      </c>
      <c r="H68" s="36"/>
    </row>
    <row r="69" spans="1:8" ht="23.25" customHeight="1">
      <c r="A69" s="11" t="s">
        <v>35</v>
      </c>
      <c r="B69" s="12" t="s">
        <v>73</v>
      </c>
      <c r="C69" s="35" t="s">
        <v>75</v>
      </c>
      <c r="D69" s="3" t="s">
        <v>22</v>
      </c>
      <c r="E69" s="3" t="s">
        <v>36</v>
      </c>
      <c r="F69" s="33">
        <v>19</v>
      </c>
      <c r="G69" s="60">
        <v>19</v>
      </c>
      <c r="H69" s="36"/>
    </row>
    <row r="70" spans="1:8" ht="47.25">
      <c r="A70" s="11" t="s">
        <v>39</v>
      </c>
      <c r="B70" s="12" t="s">
        <v>40</v>
      </c>
      <c r="C70" s="3"/>
      <c r="D70" s="3"/>
      <c r="E70" s="3"/>
      <c r="F70" s="23">
        <f>F71+F74</f>
        <v>85.9</v>
      </c>
      <c r="G70" s="24">
        <f>G71+G74</f>
        <v>85.9</v>
      </c>
      <c r="H70" s="36"/>
    </row>
    <row r="71" spans="1:8" ht="88.5" customHeight="1">
      <c r="A71" s="11" t="s">
        <v>25</v>
      </c>
      <c r="B71" s="12" t="s">
        <v>40</v>
      </c>
      <c r="C71" s="3" t="s">
        <v>28</v>
      </c>
      <c r="D71" s="3"/>
      <c r="E71" s="3"/>
      <c r="F71" s="23">
        <f>F72</f>
        <v>79.7</v>
      </c>
      <c r="G71" s="24">
        <f>G72</f>
        <v>79.7</v>
      </c>
      <c r="H71" s="36"/>
    </row>
    <row r="72" spans="1:8" ht="23.25" customHeight="1">
      <c r="A72" s="11" t="s">
        <v>41</v>
      </c>
      <c r="B72" s="12" t="s">
        <v>40</v>
      </c>
      <c r="C72" s="3" t="s">
        <v>28</v>
      </c>
      <c r="D72" s="3" t="s">
        <v>23</v>
      </c>
      <c r="E72" s="3" t="s">
        <v>17</v>
      </c>
      <c r="F72" s="23">
        <f>F73</f>
        <v>79.7</v>
      </c>
      <c r="G72" s="24">
        <f>G73</f>
        <v>79.7</v>
      </c>
      <c r="H72" s="36"/>
    </row>
    <row r="73" spans="1:8" ht="23.25" customHeight="1">
      <c r="A73" s="11" t="s">
        <v>42</v>
      </c>
      <c r="B73" s="12" t="s">
        <v>40</v>
      </c>
      <c r="C73" s="3" t="s">
        <v>28</v>
      </c>
      <c r="D73" s="3" t="s">
        <v>23</v>
      </c>
      <c r="E73" s="3" t="s">
        <v>6</v>
      </c>
      <c r="F73" s="23">
        <v>79.7</v>
      </c>
      <c r="G73" s="24">
        <v>79.7</v>
      </c>
      <c r="H73" s="36"/>
    </row>
    <row r="74" spans="1:8" ht="37.5" customHeight="1">
      <c r="A74" s="11" t="s">
        <v>62</v>
      </c>
      <c r="B74" s="12" t="s">
        <v>40</v>
      </c>
      <c r="C74" s="3" t="s">
        <v>14</v>
      </c>
      <c r="D74" s="3"/>
      <c r="E74" s="3"/>
      <c r="F74" s="23">
        <f>F75</f>
        <v>6.2</v>
      </c>
      <c r="G74" s="24">
        <f>G75</f>
        <v>6.2</v>
      </c>
      <c r="H74" s="36"/>
    </row>
    <row r="75" spans="1:8" ht="23.25" customHeight="1">
      <c r="A75" s="11" t="s">
        <v>41</v>
      </c>
      <c r="B75" s="12" t="s">
        <v>40</v>
      </c>
      <c r="C75" s="3" t="s">
        <v>14</v>
      </c>
      <c r="D75" s="3" t="s">
        <v>23</v>
      </c>
      <c r="E75" s="3" t="s">
        <v>17</v>
      </c>
      <c r="F75" s="23">
        <f>F76</f>
        <v>6.2</v>
      </c>
      <c r="G75" s="24">
        <f>G76</f>
        <v>6.2</v>
      </c>
      <c r="H75" s="36"/>
    </row>
    <row r="76" spans="1:8" ht="23.25" customHeight="1">
      <c r="A76" s="11" t="s">
        <v>42</v>
      </c>
      <c r="B76" s="12" t="s">
        <v>40</v>
      </c>
      <c r="C76" s="3" t="s">
        <v>14</v>
      </c>
      <c r="D76" s="3" t="s">
        <v>23</v>
      </c>
      <c r="E76" s="3" t="s">
        <v>6</v>
      </c>
      <c r="F76" s="23">
        <v>6.2</v>
      </c>
      <c r="G76" s="24">
        <v>6.2</v>
      </c>
      <c r="H76" s="36"/>
    </row>
    <row r="77" spans="1:8" ht="23.25" customHeight="1">
      <c r="A77" s="11" t="s">
        <v>48</v>
      </c>
      <c r="B77" s="12" t="s">
        <v>49</v>
      </c>
      <c r="C77" s="3"/>
      <c r="D77" s="3"/>
      <c r="E77" s="3"/>
      <c r="F77" s="23">
        <f aca="true" t="shared" si="9" ref="F77:G79">F78</f>
        <v>254.1</v>
      </c>
      <c r="G77" s="24">
        <f t="shared" si="9"/>
        <v>254.1</v>
      </c>
      <c r="H77" s="36"/>
    </row>
    <row r="78" spans="1:8" ht="36" customHeight="1">
      <c r="A78" s="11" t="s">
        <v>62</v>
      </c>
      <c r="B78" s="12" t="s">
        <v>49</v>
      </c>
      <c r="C78" s="3" t="s">
        <v>14</v>
      </c>
      <c r="D78" s="3"/>
      <c r="E78" s="3"/>
      <c r="F78" s="23">
        <f t="shared" si="9"/>
        <v>254.1</v>
      </c>
      <c r="G78" s="24">
        <f t="shared" si="9"/>
        <v>254.1</v>
      </c>
      <c r="H78" s="36"/>
    </row>
    <row r="79" spans="1:8" ht="23.25" customHeight="1">
      <c r="A79" s="11" t="s">
        <v>7</v>
      </c>
      <c r="B79" s="12" t="s">
        <v>49</v>
      </c>
      <c r="C79" s="3" t="s">
        <v>14</v>
      </c>
      <c r="D79" s="3" t="s">
        <v>8</v>
      </c>
      <c r="E79" s="3" t="s">
        <v>17</v>
      </c>
      <c r="F79" s="23">
        <f t="shared" si="9"/>
        <v>254.1</v>
      </c>
      <c r="G79" s="24">
        <f t="shared" si="9"/>
        <v>254.1</v>
      </c>
      <c r="H79" s="36"/>
    </row>
    <row r="80" spans="1:8" ht="23.25" customHeight="1">
      <c r="A80" s="11" t="s">
        <v>9</v>
      </c>
      <c r="B80" s="12" t="s">
        <v>49</v>
      </c>
      <c r="C80" s="3" t="s">
        <v>14</v>
      </c>
      <c r="D80" s="3" t="s">
        <v>8</v>
      </c>
      <c r="E80" s="3" t="s">
        <v>6</v>
      </c>
      <c r="F80" s="23">
        <f>159+0.5+54.6+40</f>
        <v>254.1</v>
      </c>
      <c r="G80" s="24">
        <f>159+0.5+54.6+40</f>
        <v>254.1</v>
      </c>
      <c r="H80" s="36"/>
    </row>
    <row r="81" spans="1:8" ht="67.5" customHeight="1">
      <c r="A81" s="11" t="s">
        <v>43</v>
      </c>
      <c r="B81" s="12" t="s">
        <v>44</v>
      </c>
      <c r="C81" s="3"/>
      <c r="D81" s="3"/>
      <c r="E81" s="3"/>
      <c r="F81" s="23">
        <f aca="true" t="shared" si="10" ref="F81:G83">F82</f>
        <v>78.4</v>
      </c>
      <c r="G81" s="24">
        <f t="shared" si="10"/>
        <v>141.4</v>
      </c>
      <c r="H81" s="36"/>
    </row>
    <row r="82" spans="1:8" ht="33" customHeight="1">
      <c r="A82" s="11" t="s">
        <v>62</v>
      </c>
      <c r="B82" s="12" t="s">
        <v>44</v>
      </c>
      <c r="C82" s="3" t="s">
        <v>14</v>
      </c>
      <c r="D82" s="3"/>
      <c r="E82" s="3"/>
      <c r="F82" s="23">
        <f t="shared" si="10"/>
        <v>78.4</v>
      </c>
      <c r="G82" s="24">
        <f t="shared" si="10"/>
        <v>141.4</v>
      </c>
      <c r="H82" s="36"/>
    </row>
    <row r="83" spans="1:8" ht="23.25" customHeight="1">
      <c r="A83" s="11" t="s">
        <v>45</v>
      </c>
      <c r="B83" s="12" t="s">
        <v>44</v>
      </c>
      <c r="C83" s="3" t="s">
        <v>14</v>
      </c>
      <c r="D83" s="3" t="s">
        <v>32</v>
      </c>
      <c r="E83" s="3" t="s">
        <v>17</v>
      </c>
      <c r="F83" s="23">
        <f t="shared" si="10"/>
        <v>78.4</v>
      </c>
      <c r="G83" s="24">
        <f t="shared" si="10"/>
        <v>141.4</v>
      </c>
      <c r="H83" s="36"/>
    </row>
    <row r="84" spans="1:8" ht="23.25" customHeight="1">
      <c r="A84" s="11" t="s">
        <v>46</v>
      </c>
      <c r="B84" s="12" t="s">
        <v>44</v>
      </c>
      <c r="C84" s="3" t="s">
        <v>14</v>
      </c>
      <c r="D84" s="3" t="s">
        <v>32</v>
      </c>
      <c r="E84" s="3" t="s">
        <v>47</v>
      </c>
      <c r="F84" s="23">
        <f>258.2-47.2-40-92.6</f>
        <v>78.4</v>
      </c>
      <c r="G84" s="24">
        <f>258.2-47.2-40-92.6+63</f>
        <v>141.4</v>
      </c>
      <c r="H84" s="36"/>
    </row>
    <row r="85" spans="1:8" ht="23.25" customHeight="1">
      <c r="A85" s="11" t="s">
        <v>50</v>
      </c>
      <c r="B85" s="12" t="s">
        <v>51</v>
      </c>
      <c r="C85" s="3"/>
      <c r="D85" s="3"/>
      <c r="E85" s="3"/>
      <c r="F85" s="23">
        <f>F90</f>
        <v>22.3</v>
      </c>
      <c r="G85" s="24">
        <f>G90</f>
        <v>22.3</v>
      </c>
      <c r="H85" s="36"/>
    </row>
    <row r="86" spans="1:8" ht="23.25" customHeight="1">
      <c r="A86" s="11" t="s">
        <v>100</v>
      </c>
      <c r="B86" s="12" t="s">
        <v>99</v>
      </c>
      <c r="C86" s="3"/>
      <c r="D86" s="3"/>
      <c r="E86" s="3"/>
      <c r="F86" s="23">
        <f aca="true" t="shared" si="11" ref="F86:G88">F87</f>
        <v>32.3</v>
      </c>
      <c r="G86" s="24">
        <f t="shared" si="11"/>
        <v>232.9</v>
      </c>
      <c r="H86" s="36"/>
    </row>
    <row r="87" spans="1:8" ht="33" customHeight="1">
      <c r="A87" s="11" t="s">
        <v>71</v>
      </c>
      <c r="B87" s="12" t="s">
        <v>99</v>
      </c>
      <c r="C87" s="3" t="s">
        <v>14</v>
      </c>
      <c r="D87" s="3"/>
      <c r="E87" s="3"/>
      <c r="F87" s="23">
        <f t="shared" si="11"/>
        <v>32.3</v>
      </c>
      <c r="G87" s="24">
        <f t="shared" si="11"/>
        <v>232.9</v>
      </c>
      <c r="H87" s="36"/>
    </row>
    <row r="88" spans="1:8" ht="23.25" customHeight="1">
      <c r="A88" s="11" t="s">
        <v>7</v>
      </c>
      <c r="B88" s="12" t="s">
        <v>99</v>
      </c>
      <c r="C88" s="3" t="s">
        <v>14</v>
      </c>
      <c r="D88" s="3" t="s">
        <v>8</v>
      </c>
      <c r="E88" s="3" t="s">
        <v>17</v>
      </c>
      <c r="F88" s="23">
        <f t="shared" si="11"/>
        <v>32.3</v>
      </c>
      <c r="G88" s="24">
        <f t="shared" si="11"/>
        <v>232.9</v>
      </c>
      <c r="H88" s="36"/>
    </row>
    <row r="89" spans="1:8" ht="23.25" customHeight="1">
      <c r="A89" s="11" t="s">
        <v>101</v>
      </c>
      <c r="B89" s="12" t="s">
        <v>99</v>
      </c>
      <c r="C89" s="3" t="s">
        <v>14</v>
      </c>
      <c r="D89" s="3" t="s">
        <v>8</v>
      </c>
      <c r="E89" s="3" t="s">
        <v>23</v>
      </c>
      <c r="F89" s="23">
        <f>22.7+4.6+5</f>
        <v>32.3</v>
      </c>
      <c r="G89" s="24">
        <f>22.7+4.6+5+168.7+20+11.9</f>
        <v>232.9</v>
      </c>
      <c r="H89" s="36"/>
    </row>
    <row r="90" spans="1:8" ht="36.75" customHeight="1">
      <c r="A90" s="11" t="s">
        <v>62</v>
      </c>
      <c r="B90" s="12" t="s">
        <v>51</v>
      </c>
      <c r="C90" s="3" t="s">
        <v>14</v>
      </c>
      <c r="D90" s="3"/>
      <c r="E90" s="3"/>
      <c r="F90" s="23">
        <f>F91</f>
        <v>22.3</v>
      </c>
      <c r="G90" s="24">
        <f>G91</f>
        <v>22.3</v>
      </c>
      <c r="H90" s="36"/>
    </row>
    <row r="91" spans="1:8" ht="23.25" customHeight="1">
      <c r="A91" s="11" t="s">
        <v>7</v>
      </c>
      <c r="B91" s="12" t="s">
        <v>51</v>
      </c>
      <c r="C91" s="3" t="s">
        <v>14</v>
      </c>
      <c r="D91" s="3" t="s">
        <v>8</v>
      </c>
      <c r="E91" s="3" t="s">
        <v>17</v>
      </c>
      <c r="F91" s="23">
        <f>F92</f>
        <v>22.3</v>
      </c>
      <c r="G91" s="24">
        <f>G92</f>
        <v>22.3</v>
      </c>
      <c r="H91" s="36"/>
    </row>
    <row r="92" spans="1:8" ht="23.25" customHeight="1">
      <c r="A92" s="11" t="s">
        <v>9</v>
      </c>
      <c r="B92" s="12" t="s">
        <v>51</v>
      </c>
      <c r="C92" s="3" t="s">
        <v>14</v>
      </c>
      <c r="D92" s="3" t="s">
        <v>8</v>
      </c>
      <c r="E92" s="3" t="s">
        <v>6</v>
      </c>
      <c r="F92" s="23">
        <f>24-1.7</f>
        <v>22.3</v>
      </c>
      <c r="G92" s="24">
        <f>24-1.7</f>
        <v>22.3</v>
      </c>
      <c r="H92" s="36"/>
    </row>
    <row r="93" spans="1:8" ht="31.5">
      <c r="A93" s="11" t="s">
        <v>52</v>
      </c>
      <c r="B93" s="12" t="s">
        <v>53</v>
      </c>
      <c r="C93" s="3"/>
      <c r="D93" s="3"/>
      <c r="E93" s="3"/>
      <c r="F93" s="23">
        <f aca="true" t="shared" si="12" ref="F93:G95">F94</f>
        <v>153.3</v>
      </c>
      <c r="G93" s="24">
        <f t="shared" si="12"/>
        <v>199.4</v>
      </c>
      <c r="H93" s="36"/>
    </row>
    <row r="94" spans="1:8" ht="33" customHeight="1">
      <c r="A94" s="11" t="s">
        <v>62</v>
      </c>
      <c r="B94" s="12" t="s">
        <v>53</v>
      </c>
      <c r="C94" s="3" t="s">
        <v>14</v>
      </c>
      <c r="D94" s="3"/>
      <c r="E94" s="3"/>
      <c r="F94" s="23">
        <f t="shared" si="12"/>
        <v>153.3</v>
      </c>
      <c r="G94" s="24">
        <f t="shared" si="12"/>
        <v>199.4</v>
      </c>
      <c r="H94" s="36"/>
    </row>
    <row r="95" spans="1:8" ht="23.25" customHeight="1">
      <c r="A95" s="11" t="s">
        <v>7</v>
      </c>
      <c r="B95" s="12" t="s">
        <v>53</v>
      </c>
      <c r="C95" s="3" t="s">
        <v>14</v>
      </c>
      <c r="D95" s="3" t="s">
        <v>8</v>
      </c>
      <c r="E95" s="3" t="s">
        <v>17</v>
      </c>
      <c r="F95" s="23">
        <f t="shared" si="12"/>
        <v>153.3</v>
      </c>
      <c r="G95" s="24">
        <f t="shared" si="12"/>
        <v>199.4</v>
      </c>
      <c r="H95" s="36"/>
    </row>
    <row r="96" spans="1:8" ht="23.25" customHeight="1">
      <c r="A96" s="19" t="s">
        <v>9</v>
      </c>
      <c r="B96" s="20" t="s">
        <v>53</v>
      </c>
      <c r="C96" s="21" t="s">
        <v>14</v>
      </c>
      <c r="D96" s="21" t="s">
        <v>8</v>
      </c>
      <c r="E96" s="21" t="s">
        <v>6</v>
      </c>
      <c r="F96" s="23">
        <f>50+91.8+11.5</f>
        <v>153.3</v>
      </c>
      <c r="G96" s="24">
        <f>50+91.8+11.5+46.1</f>
        <v>199.4</v>
      </c>
      <c r="H96" s="36"/>
    </row>
    <row r="97" spans="1:8" ht="23.25" customHeight="1">
      <c r="A97" s="11" t="s">
        <v>61</v>
      </c>
      <c r="B97" s="12" t="s">
        <v>60</v>
      </c>
      <c r="C97" s="3"/>
      <c r="D97" s="3"/>
      <c r="E97" s="3"/>
      <c r="F97" s="31">
        <f aca="true" t="shared" si="13" ref="F97:G99">F98</f>
        <v>5</v>
      </c>
      <c r="G97" s="28">
        <f t="shared" si="13"/>
        <v>5</v>
      </c>
      <c r="H97" s="36"/>
    </row>
    <row r="98" spans="1:8" ht="32.25" customHeight="1">
      <c r="A98" s="11" t="s">
        <v>62</v>
      </c>
      <c r="B98" s="12" t="s">
        <v>60</v>
      </c>
      <c r="C98" s="3" t="s">
        <v>14</v>
      </c>
      <c r="D98" s="3"/>
      <c r="E98" s="3"/>
      <c r="F98" s="23">
        <f t="shared" si="13"/>
        <v>5</v>
      </c>
      <c r="G98" s="24">
        <f t="shared" si="13"/>
        <v>5</v>
      </c>
      <c r="H98" s="36"/>
    </row>
    <row r="99" spans="1:8" ht="23.25" customHeight="1">
      <c r="A99" s="11" t="s">
        <v>26</v>
      </c>
      <c r="B99" s="12" t="s">
        <v>60</v>
      </c>
      <c r="C99" s="3" t="s">
        <v>14</v>
      </c>
      <c r="D99" s="3" t="s">
        <v>22</v>
      </c>
      <c r="E99" s="3" t="s">
        <v>17</v>
      </c>
      <c r="F99" s="23">
        <f t="shared" si="13"/>
        <v>5</v>
      </c>
      <c r="G99" s="24">
        <f t="shared" si="13"/>
        <v>5</v>
      </c>
      <c r="H99" s="36"/>
    </row>
    <row r="100" spans="1:8" ht="23.25" customHeight="1">
      <c r="A100" s="11" t="s">
        <v>35</v>
      </c>
      <c r="B100" s="12" t="s">
        <v>60</v>
      </c>
      <c r="C100" s="3" t="s">
        <v>14</v>
      </c>
      <c r="D100" s="3" t="s">
        <v>22</v>
      </c>
      <c r="E100" s="3" t="s">
        <v>36</v>
      </c>
      <c r="F100" s="23">
        <v>5</v>
      </c>
      <c r="G100" s="24">
        <v>5</v>
      </c>
      <c r="H100" s="36"/>
    </row>
    <row r="101" spans="1:8" ht="23.25" customHeight="1">
      <c r="A101" s="11" t="s">
        <v>69</v>
      </c>
      <c r="B101" s="12" t="s">
        <v>70</v>
      </c>
      <c r="C101" s="3"/>
      <c r="D101" s="3"/>
      <c r="E101" s="3"/>
      <c r="F101" s="33">
        <f aca="true" t="shared" si="14" ref="F101:G106">F102</f>
        <v>6.4</v>
      </c>
      <c r="G101" s="60">
        <f t="shared" si="14"/>
        <v>6.4</v>
      </c>
      <c r="H101" s="36"/>
    </row>
    <row r="102" spans="1:8" ht="36" customHeight="1">
      <c r="A102" s="11" t="s">
        <v>71</v>
      </c>
      <c r="B102" s="12" t="s">
        <v>70</v>
      </c>
      <c r="C102" s="3" t="s">
        <v>14</v>
      </c>
      <c r="D102" s="3"/>
      <c r="E102" s="3"/>
      <c r="F102" s="33">
        <f>F103+F105</f>
        <v>6.4</v>
      </c>
      <c r="G102" s="60">
        <f>G103+G105</f>
        <v>6.4</v>
      </c>
      <c r="H102" s="36"/>
    </row>
    <row r="103" spans="1:8" ht="23.25" customHeight="1">
      <c r="A103" s="11" t="s">
        <v>26</v>
      </c>
      <c r="B103" s="12" t="s">
        <v>70</v>
      </c>
      <c r="C103" s="3" t="s">
        <v>14</v>
      </c>
      <c r="D103" s="3" t="s">
        <v>22</v>
      </c>
      <c r="E103" s="3" t="s">
        <v>17</v>
      </c>
      <c r="F103" s="33">
        <f t="shared" si="14"/>
        <v>6</v>
      </c>
      <c r="G103" s="60">
        <f t="shared" si="14"/>
        <v>6</v>
      </c>
      <c r="H103" s="36"/>
    </row>
    <row r="104" spans="1:8" ht="23.25" customHeight="1">
      <c r="A104" s="11" t="s">
        <v>35</v>
      </c>
      <c r="B104" s="12" t="s">
        <v>70</v>
      </c>
      <c r="C104" s="3" t="s">
        <v>14</v>
      </c>
      <c r="D104" s="3" t="s">
        <v>22</v>
      </c>
      <c r="E104" s="3" t="s">
        <v>36</v>
      </c>
      <c r="F104" s="33">
        <f>0.7+5+0.3</f>
        <v>6</v>
      </c>
      <c r="G104" s="24">
        <f>0.7+5+0.3</f>
        <v>6</v>
      </c>
      <c r="H104" s="36"/>
    </row>
    <row r="105" spans="1:8" ht="30" customHeight="1">
      <c r="A105" s="11" t="s">
        <v>33</v>
      </c>
      <c r="B105" s="12" t="s">
        <v>70</v>
      </c>
      <c r="C105" s="3" t="s">
        <v>34</v>
      </c>
      <c r="D105" s="3"/>
      <c r="E105" s="3"/>
      <c r="F105" s="33">
        <f t="shared" si="14"/>
        <v>0.4</v>
      </c>
      <c r="G105" s="60">
        <f t="shared" si="14"/>
        <v>0.4</v>
      </c>
      <c r="H105" s="36"/>
    </row>
    <row r="106" spans="1:8" ht="23.25" customHeight="1">
      <c r="A106" s="11" t="s">
        <v>26</v>
      </c>
      <c r="B106" s="12" t="s">
        <v>70</v>
      </c>
      <c r="C106" s="3" t="s">
        <v>34</v>
      </c>
      <c r="D106" s="3" t="s">
        <v>22</v>
      </c>
      <c r="E106" s="3" t="s">
        <v>17</v>
      </c>
      <c r="F106" s="33">
        <f t="shared" si="14"/>
        <v>0.4</v>
      </c>
      <c r="G106" s="60">
        <f t="shared" si="14"/>
        <v>0.4</v>
      </c>
      <c r="H106" s="36"/>
    </row>
    <row r="107" spans="1:8" ht="23.25" customHeight="1" thickBot="1">
      <c r="A107" s="11" t="s">
        <v>35</v>
      </c>
      <c r="B107" s="12" t="s">
        <v>70</v>
      </c>
      <c r="C107" s="3" t="s">
        <v>34</v>
      </c>
      <c r="D107" s="3" t="s">
        <v>22</v>
      </c>
      <c r="E107" s="3" t="s">
        <v>36</v>
      </c>
      <c r="F107" s="61">
        <v>0.4</v>
      </c>
      <c r="G107" s="24">
        <v>0.4</v>
      </c>
      <c r="H107" s="36"/>
    </row>
    <row r="108" spans="1:8" ht="27.75" customHeight="1" thickBot="1">
      <c r="A108" s="13" t="s">
        <v>13</v>
      </c>
      <c r="B108" s="15"/>
      <c r="C108" s="14"/>
      <c r="D108" s="14"/>
      <c r="E108" s="14"/>
      <c r="F108" s="32">
        <f>F22+F43++F17+F27</f>
        <v>2210.5000000000005</v>
      </c>
      <c r="G108" s="29">
        <f>G22+G43++G17+G27</f>
        <v>2960.5</v>
      </c>
      <c r="H108" s="36"/>
    </row>
    <row r="110" ht="15.75">
      <c r="F110" s="4"/>
    </row>
    <row r="111" ht="15.75">
      <c r="H111" s="43"/>
    </row>
    <row r="113" spans="6:8" ht="15.75">
      <c r="F113" s="42"/>
      <c r="G113" s="42"/>
      <c r="H113" s="42"/>
    </row>
  </sheetData>
  <sheetProtection/>
  <mergeCells count="15">
    <mergeCell ref="A15:A16"/>
    <mergeCell ref="D15:D16"/>
    <mergeCell ref="E15:E16"/>
    <mergeCell ref="A14:E14"/>
    <mergeCell ref="A11:G11"/>
    <mergeCell ref="A12:G12"/>
    <mergeCell ref="F15:G15"/>
    <mergeCell ref="B15:B16"/>
    <mergeCell ref="C15:C16"/>
    <mergeCell ref="E3:G3"/>
    <mergeCell ref="A7:G7"/>
    <mergeCell ref="A8:G8"/>
    <mergeCell ref="A9:G9"/>
    <mergeCell ref="A10:G10"/>
    <mergeCell ref="E6:F6"/>
  </mergeCells>
  <printOptions horizontalCentered="1"/>
  <pageMargins left="0.984251968503937" right="0.3937007874015748" top="0.5905511811023623" bottom="0.3937007874015748" header="0.35433070866141736" footer="0.1968503937007874"/>
  <pageSetup fitToHeight="2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elab-farid</dc:creator>
  <cp:keywords/>
  <dc:description/>
  <cp:lastModifiedBy>Нурсия А. Аксакова</cp:lastModifiedBy>
  <cp:lastPrinted>2017-10-25T06:38:15Z</cp:lastPrinted>
  <dcterms:created xsi:type="dcterms:W3CDTF">2011-11-01T06:15:33Z</dcterms:created>
  <dcterms:modified xsi:type="dcterms:W3CDTF">2019-08-02T08:29:03Z</dcterms:modified>
  <cp:category/>
  <cp:version/>
  <cp:contentType/>
  <cp:contentStatus/>
</cp:coreProperties>
</file>